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Phase 2 Transfer Documents/MegaCalcs/"/>
    </mc:Choice>
  </mc:AlternateContent>
  <xr:revisionPtr revIDLastSave="906" documentId="8_{D8A33A69-D272-4D7D-A0B8-59BC88B8A3A8}" xr6:coauthVersionLast="47" xr6:coauthVersionMax="47" xr10:uidLastSave="{F81D4CAF-7CF9-4FCA-AF8A-BB1CF970A640}"/>
  <bookViews>
    <workbookView xWindow="28680" yWindow="-120" windowWidth="29040" windowHeight="15720" activeTab="1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MegaCalc!$F$8</definedName>
    <definedName name="A1_blank_1">#REF!</definedName>
    <definedName name="A1_blank_2" localSheetId="1">MegaCalc!$F$9</definedName>
    <definedName name="A1_blank_2">#REF!</definedName>
    <definedName name="A1_blank_ave" localSheetId="1">MegaCalc!$F$10</definedName>
    <definedName name="A1_blank_ave">#REF!</definedName>
    <definedName name="A1_sample" localSheetId="1">MegaCalc!$F$19:$F$58</definedName>
    <definedName name="A1_sample">#REF!</definedName>
    <definedName name="A2_blank_1" localSheetId="1">MegaCalc!$G$8</definedName>
    <definedName name="A2_blank_1">#REF!</definedName>
    <definedName name="A2_blank_2" localSheetId="1">MegaCalc!$G$9</definedName>
    <definedName name="A2_blank_2">#REF!</definedName>
    <definedName name="A2_blank_ave" localSheetId="1">MegaCalc!$G$10</definedName>
    <definedName name="A2_blank_ave">#REF!</definedName>
    <definedName name="A2_RI">Instructions!$H$9</definedName>
    <definedName name="A2_Ruth">Instructions!$H$8</definedName>
    <definedName name="A2_sample" localSheetId="1">MegaCalc!$G$19:$G$58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MegaCalc!$K$19:$K$58</definedName>
    <definedName name="Change_absorbance">#REF!</definedName>
    <definedName name="Concentration_gg" localSheetId="1">MegaCalc!$Q$19:$Q$58</definedName>
    <definedName name="Concentration_gg">#REF!</definedName>
    <definedName name="Concentration_gL" localSheetId="1">MegaCalc!$M$19:$M$58</definedName>
    <definedName name="Concentration_gL">#REF!</definedName>
    <definedName name="Contact_us">Instructions!$C$52</definedName>
    <definedName name="Dilution" localSheetId="1">MegaCalc!$I$19:$I$58</definedName>
    <definedName name="Dilution">#REF!</definedName>
    <definedName name="Instructions">Instructions!$A$2</definedName>
    <definedName name="_xlnm.Print_Area" localSheetId="0">Instructions!$B$1:$Q$52</definedName>
    <definedName name="_xlnm.Print_Area" localSheetId="1">MegaCalc!$B$1:$S$61</definedName>
    <definedName name="_xlnm.Print_Titles" localSheetId="1">MegaCalc!$17:$18</definedName>
    <definedName name="Sample_con_gL" localSheetId="1">MegaCalc!$P$19:$P$58</definedName>
    <definedName name="Sample_con_gL">#REF!</definedName>
    <definedName name="Sample_volume" localSheetId="1">MegaCalc!$H$19:$H$58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G10" i="7"/>
  <c r="F15" i="7"/>
  <c r="G15" i="7"/>
  <c r="K19" i="7" l="1"/>
  <c r="M19" i="7" s="1"/>
  <c r="N19" i="7" s="1"/>
  <c r="L19" i="7" l="1"/>
  <c r="Q19" i="7"/>
  <c r="K28" i="7" l="1"/>
  <c r="K40" i="7"/>
  <c r="K52" i="7"/>
  <c r="K29" i="7"/>
  <c r="K41" i="7"/>
  <c r="K53" i="7"/>
  <c r="K32" i="7"/>
  <c r="K56" i="7"/>
  <c r="K33" i="7"/>
  <c r="K57" i="7"/>
  <c r="K22" i="7"/>
  <c r="K46" i="7"/>
  <c r="K35" i="7"/>
  <c r="K36" i="7"/>
  <c r="K37" i="7"/>
  <c r="K38" i="7"/>
  <c r="K50" i="7"/>
  <c r="K27" i="7"/>
  <c r="K51" i="7"/>
  <c r="K30" i="7"/>
  <c r="K42" i="7"/>
  <c r="K54" i="7"/>
  <c r="K31" i="7"/>
  <c r="K43" i="7"/>
  <c r="K55" i="7"/>
  <c r="K20" i="7"/>
  <c r="K44" i="7"/>
  <c r="K21" i="7"/>
  <c r="K45" i="7"/>
  <c r="K34" i="7"/>
  <c r="K58" i="7"/>
  <c r="K23" i="7"/>
  <c r="K47" i="7"/>
  <c r="K24" i="7"/>
  <c r="K48" i="7"/>
  <c r="K25" i="7"/>
  <c r="K49" i="7"/>
  <c r="K26" i="7"/>
  <c r="K39" i="7"/>
  <c r="M44" i="7" l="1"/>
  <c r="N44" i="7" s="1"/>
  <c r="L44" i="7"/>
  <c r="M26" i="7"/>
  <c r="N26" i="7" s="1"/>
  <c r="L26" i="7"/>
  <c r="M43" i="7"/>
  <c r="N43" i="7" s="1"/>
  <c r="L43" i="7"/>
  <c r="M57" i="7"/>
  <c r="N57" i="7" s="1"/>
  <c r="L57" i="7"/>
  <c r="M31" i="7"/>
  <c r="N31" i="7" s="1"/>
  <c r="L31" i="7"/>
  <c r="M46" i="7"/>
  <c r="N46" i="7" s="1"/>
  <c r="L46" i="7"/>
  <c r="M49" i="7"/>
  <c r="N49" i="7" s="1"/>
  <c r="L49" i="7"/>
  <c r="M56" i="7"/>
  <c r="N56" i="7" s="1"/>
  <c r="L56" i="7"/>
  <c r="M24" i="7"/>
  <c r="N24" i="7" s="1"/>
  <c r="L24" i="7"/>
  <c r="M41" i="7"/>
  <c r="N41" i="7" s="1"/>
  <c r="L41" i="7"/>
  <c r="M23" i="7"/>
  <c r="N23" i="7" s="1"/>
  <c r="L23" i="7"/>
  <c r="M27" i="7"/>
  <c r="N27" i="7" s="1"/>
  <c r="L27" i="7"/>
  <c r="M29" i="7"/>
  <c r="N29" i="7" s="1"/>
  <c r="L29" i="7"/>
  <c r="M35" i="7"/>
  <c r="N35" i="7" s="1"/>
  <c r="L35" i="7"/>
  <c r="M33" i="7"/>
  <c r="N33" i="7" s="1"/>
  <c r="L33" i="7"/>
  <c r="M32" i="7"/>
  <c r="N32" i="7" s="1"/>
  <c r="L32" i="7"/>
  <c r="M52" i="7"/>
  <c r="N52" i="7" s="1"/>
  <c r="L52" i="7"/>
  <c r="M36" i="7"/>
  <c r="N36" i="7" s="1"/>
  <c r="L36" i="7"/>
  <c r="M39" i="7"/>
  <c r="N39" i="7" s="1"/>
  <c r="L39" i="7"/>
  <c r="M54" i="7"/>
  <c r="N54" i="7" s="1"/>
  <c r="L54" i="7"/>
  <c r="M48" i="7"/>
  <c r="N48" i="7" s="1"/>
  <c r="L48" i="7"/>
  <c r="M53" i="7"/>
  <c r="N53" i="7" s="1"/>
  <c r="L53" i="7"/>
  <c r="M51" i="7"/>
  <c r="N51" i="7" s="1"/>
  <c r="L51" i="7"/>
  <c r="M50" i="7"/>
  <c r="N50" i="7" s="1"/>
  <c r="L50" i="7"/>
  <c r="M34" i="7"/>
  <c r="N34" i="7" s="1"/>
  <c r="L34" i="7"/>
  <c r="M38" i="7"/>
  <c r="N38" i="7" s="1"/>
  <c r="L38" i="7"/>
  <c r="M40" i="7"/>
  <c r="N40" i="7" s="1"/>
  <c r="L40" i="7"/>
  <c r="M55" i="7"/>
  <c r="N55" i="7" s="1"/>
  <c r="L55" i="7"/>
  <c r="M25" i="7"/>
  <c r="N25" i="7" s="1"/>
  <c r="L25" i="7"/>
  <c r="M42" i="7"/>
  <c r="N42" i="7" s="1"/>
  <c r="L42" i="7"/>
  <c r="M30" i="7"/>
  <c r="N30" i="7" s="1"/>
  <c r="L30" i="7"/>
  <c r="M47" i="7"/>
  <c r="N47" i="7" s="1"/>
  <c r="L47" i="7"/>
  <c r="M58" i="7"/>
  <c r="N58" i="7" s="1"/>
  <c r="L58" i="7"/>
  <c r="M45" i="7"/>
  <c r="N45" i="7" s="1"/>
  <c r="L45" i="7"/>
  <c r="M37" i="7"/>
  <c r="N37" i="7" s="1"/>
  <c r="L37" i="7"/>
  <c r="M28" i="7"/>
  <c r="N28" i="7" s="1"/>
  <c r="L28" i="7"/>
  <c r="M22" i="7"/>
  <c r="N22" i="7" s="1"/>
  <c r="L22" i="7"/>
  <c r="M21" i="7"/>
  <c r="N21" i="7" s="1"/>
  <c r="L21" i="7"/>
  <c r="M20" i="7"/>
  <c r="N20" i="7" s="1"/>
  <c r="L20" i="7"/>
  <c r="R19" i="7"/>
  <c r="Q26" i="7"/>
  <c r="R26" i="7" s="1"/>
  <c r="Q36" i="7"/>
  <c r="R36" i="7" s="1"/>
  <c r="Q50" i="7"/>
  <c r="R50" i="7" s="1"/>
  <c r="Q54" i="7" l="1"/>
  <c r="R54" i="7" s="1"/>
  <c r="Q40" i="7"/>
  <c r="R40" i="7" s="1"/>
  <c r="Q52" i="7"/>
  <c r="R52" i="7" s="1"/>
  <c r="Q31" i="7"/>
  <c r="R31" i="7" s="1"/>
  <c r="Q32" i="7"/>
  <c r="R32" i="7" s="1"/>
  <c r="Q33" i="7"/>
  <c r="R33" i="7" s="1"/>
  <c r="Q34" i="7"/>
  <c r="R34" i="7" s="1"/>
  <c r="Q35" i="7"/>
  <c r="R35" i="7" s="1"/>
  <c r="Q24" i="7"/>
  <c r="R24" i="7" s="1"/>
  <c r="Q37" i="7"/>
  <c r="R37" i="7" s="1"/>
  <c r="Q39" i="7"/>
  <c r="R39" i="7" s="1"/>
  <c r="Q29" i="7"/>
  <c r="R29" i="7" s="1"/>
  <c r="Q41" i="7"/>
  <c r="R41" i="7" s="1"/>
  <c r="Q53" i="7"/>
  <c r="R53" i="7" s="1"/>
  <c r="Q42" i="7"/>
  <c r="R42" i="7" s="1"/>
  <c r="Q55" i="7"/>
  <c r="R55" i="7" s="1"/>
  <c r="Q21" i="7"/>
  <c r="R21" i="7" s="1"/>
  <c r="Q57" i="7"/>
  <c r="R57" i="7" s="1"/>
  <c r="Q58" i="7"/>
  <c r="R58" i="7" s="1"/>
  <c r="Q25" i="7"/>
  <c r="R25" i="7" s="1"/>
  <c r="Q38" i="7"/>
  <c r="R38" i="7" s="1"/>
  <c r="Q27" i="7"/>
  <c r="R27" i="7" s="1"/>
  <c r="Q51" i="7"/>
  <c r="R51" i="7" s="1"/>
  <c r="Q30" i="7"/>
  <c r="R30" i="7" s="1"/>
  <c r="Q43" i="7"/>
  <c r="R43" i="7" s="1"/>
  <c r="Q44" i="7"/>
  <c r="R44" i="7" s="1"/>
  <c r="Q45" i="7"/>
  <c r="R45" i="7" s="1"/>
  <c r="Q22" i="7"/>
  <c r="R22" i="7" s="1"/>
  <c r="Q23" i="7"/>
  <c r="R23" i="7" s="1"/>
  <c r="Q48" i="7"/>
  <c r="R48" i="7" s="1"/>
  <c r="Q49" i="7"/>
  <c r="R49" i="7" s="1"/>
  <c r="Q56" i="7"/>
  <c r="R56" i="7" s="1"/>
  <c r="Q46" i="7"/>
  <c r="R46" i="7" s="1"/>
  <c r="Q47" i="7"/>
  <c r="R47" i="7" s="1"/>
  <c r="Q28" i="7"/>
  <c r="R28" i="7" s="1"/>
  <c r="Q20" i="7" l="1"/>
  <c r="R20" i="7" s="1"/>
</calcChain>
</file>

<file path=xl/sharedStrings.xml><?xml version="1.0" encoding="utf-8"?>
<sst xmlns="http://schemas.openxmlformats.org/spreadsheetml/2006/main" count="58" uniqueCount="38">
  <si>
    <t>Sample details</t>
  </si>
  <si>
    <t>Blank absorbance values</t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</si>
  <si>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</si>
  <si>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</si>
  <si>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Results</t>
  </si>
  <si>
    <t>is</t>
  </si>
  <si>
    <t>Sample identifier</t>
  </si>
  <si>
    <t>Sample volume 
(mL)</t>
  </si>
  <si>
    <t>Dilution 
(-fold)</t>
  </si>
  <si>
    <t>Sample
(g/L)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</si>
  <si>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</si>
  <si>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</si>
  <si>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</si>
  <si>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</si>
  <si>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</si>
  <si>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</si>
  <si>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</si>
  <si>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</si>
  <si>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</si>
  <si>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</si>
  <si>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Sample absorbance values</t>
  </si>
  <si>
    <t>Change in absorbance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</si>
  <si>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</si>
  <si>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</si>
  <si>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t>Instructions for Use of Mega-Calc</t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</si>
  <si>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</si>
  <si>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</si>
  <si>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K-ACETLQ 06/25</t>
  </si>
  <si>
    <t>High range method (0.025 mL sample)
Blank absorbance values</t>
  </si>
  <si>
    <t>Sensitive method (0.1 mL sample)
Blank absorbance values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</si>
  <si>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
Acetic Acid</t>
    </r>
  </si>
  <si>
    <t>Sensitive 
(0.1 mL sample)
Blank absorbance values</t>
  </si>
  <si>
    <t>High range 
(0.025 mL sample)
Blank absorbance values</t>
  </si>
  <si>
    <t>Acetic Acid (g/100g)</t>
  </si>
  <si>
    <t>Acetic Acid
(g/L)</t>
  </si>
  <si>
    <t xml:space="preserve">Welcome to Megazyme® </t>
  </si>
  <si>
    <r>
      <t>Thank you for choosing Megazyme by Neogen</t>
    </r>
    <r>
      <rPr>
        <sz val="11"/>
        <rFont val="Aptos Narrow"/>
        <family val="2"/>
      </rPr>
      <t>®</t>
    </r>
    <r>
      <rPr>
        <sz val="11"/>
        <rFont val="Source Sans Pro"/>
        <family val="2"/>
      </rPr>
      <t xml:space="preserve">
To further support you, our valued customer, we have developed the 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</t>
    </r>
  </si>
  <si>
    <t xml:space="preserve">The Mega-Calc and its embodied calculations are, to Neogen’s knowledge, correct.  However, your data and inputs, the method of collection, and conditions of use are outside the control of Neogen; thus, the accuracy of your results may vary.  No warranty, express or implied, is provided regarding the use of this tool.  
© 2025, Neogen Corporation.  All rights reserved.
Neogen, Megazyme, Liquid Ready, and Mega-Calc are trademarks of Neogen Corporation.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</si>
</sst>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2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  <font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top"/>
    </xf>
    <xf numFmtId="0" fontId="3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quotePrefix="1" applyFont="1" applyFill="1" applyAlignment="1">
      <alignment horizontal="center" vertical="top" wrapText="1"/>
    </xf>
    <xf numFmtId="0" fontId="10" fillId="2" borderId="0" xfId="1" applyFont="1" applyFill="1" applyAlignment="1" applyProtection="1">
      <alignment horizontal="right" vertical="top" wrapText="1"/>
    </xf>
    <xf numFmtId="164" fontId="7" fillId="2" borderId="0" xfId="0" applyNumberFormat="1" applyFont="1" applyFill="1" applyAlignment="1">
      <alignment horizontal="left"/>
    </xf>
    <xf numFmtId="0" fontId="11" fillId="2" borderId="0" xfId="0" applyFont="1" applyFill="1"/>
    <xf numFmtId="0" fontId="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4" fontId="7" fillId="3" borderId="3" xfId="0" applyNumberFormat="1" applyFont="1" applyFill="1" applyBorder="1"/>
    <xf numFmtId="164" fontId="7" fillId="3" borderId="4" xfId="0" applyNumberFormat="1" applyFont="1" applyFill="1" applyBorder="1"/>
    <xf numFmtId="164" fontId="7" fillId="3" borderId="5" xfId="0" applyNumberFormat="1" applyFont="1" applyFill="1" applyBorder="1"/>
    <xf numFmtId="0" fontId="7" fillId="0" borderId="0" xfId="0" applyFont="1"/>
    <xf numFmtId="0" fontId="9" fillId="2" borderId="0" xfId="0" applyFont="1" applyFill="1"/>
    <xf numFmtId="0" fontId="8" fillId="2" borderId="2" xfId="0" applyFont="1" applyFill="1" applyBorder="1" applyAlignment="1">
      <alignment horizontal="center" vertical="top" wrapText="1"/>
    </xf>
    <xf numFmtId="164" fontId="7" fillId="3" borderId="2" xfId="0" applyNumberFormat="1" applyFont="1" applyFill="1" applyBorder="1"/>
    <xf numFmtId="16" fontId="7" fillId="2" borderId="0" xfId="0" applyNumberFormat="1" applyFont="1" applyFill="1"/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7" fillId="3" borderId="6" xfId="0" applyNumberFormat="1" applyFont="1" applyFill="1" applyBorder="1"/>
    <xf numFmtId="165" fontId="7" fillId="2" borderId="6" xfId="0" applyNumberFormat="1" applyFont="1" applyFill="1" applyBorder="1"/>
    <xf numFmtId="165" fontId="7" fillId="3" borderId="6" xfId="0" applyNumberFormat="1" applyFont="1" applyFill="1" applyBorder="1"/>
    <xf numFmtId="164" fontId="7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wrapText="1"/>
    </xf>
    <xf numFmtId="0" fontId="15" fillId="2" borderId="0" xfId="0" applyFont="1" applyFill="1"/>
    <xf numFmtId="0" fontId="11" fillId="2" borderId="0" xfId="0" applyFont="1" applyFill="1" applyAlignment="1">
      <alignment wrapText="1"/>
    </xf>
    <xf numFmtId="0" fontId="16" fillId="2" borderId="0" xfId="1" applyFont="1" applyFill="1" applyAlignment="1" applyProtection="1"/>
    <xf numFmtId="0" fontId="11" fillId="2" borderId="0" xfId="1" applyFont="1" applyFill="1" applyAlignment="1" applyProtection="1">
      <alignment wrapText="1"/>
    </xf>
    <xf numFmtId="0" fontId="15" fillId="0" borderId="0" xfId="0" applyFont="1"/>
    <xf numFmtId="0" fontId="16" fillId="2" borderId="0" xfId="1" applyFont="1" applyFill="1" applyAlignment="1" applyProtection="1">
      <alignment wrapText="1"/>
    </xf>
    <xf numFmtId="0" fontId="7" fillId="5" borderId="0" xfId="0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/>
    <xf numFmtId="0" fontId="9" fillId="2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3" fillId="2" borderId="0" xfId="1" applyFill="1" applyAlignment="1" applyProtection="1"/>
    <xf numFmtId="0" fontId="7" fillId="4" borderId="6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165" fontId="7" fillId="3" borderId="6" xfId="0" applyNumberFormat="1" applyFont="1" applyFill="1" applyBorder="1" applyAlignment="1" applyProtection="1">
      <alignment horizontal="center"/>
      <protection locked="0"/>
    </xf>
    <xf numFmtId="0" fontId="7" fillId="5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6" borderId="0" xfId="0" applyFont="1" applyFill="1"/>
    <xf numFmtId="16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6" xfId="0" applyNumberFormat="1" applyFont="1" applyFill="1" applyBorder="1" applyAlignment="1" applyProtection="1">
      <alignment horizontal="center"/>
      <protection hidden="1"/>
    </xf>
    <xf numFmtId="0" fontId="7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6" xfId="0" applyNumberFormat="1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4" fontId="7" fillId="3" borderId="6" xfId="0" applyNumberFormat="1" applyFont="1" applyFill="1" applyBorder="1" applyAlignment="1" applyProtection="1">
      <alignment horizontal="center"/>
      <protection locked="0"/>
    </xf>
    <xf numFmtId="164" fontId="7" fillId="3" borderId="2" xfId="0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/>
      <protection hidden="1"/>
    </xf>
    <xf numFmtId="164" fontId="7" fillId="4" borderId="6" xfId="0" applyNumberFormat="1" applyFont="1" applyFill="1" applyBorder="1" applyAlignment="1" applyProtection="1">
      <alignment horizontal="center"/>
      <protection hidden="1"/>
    </xf>
    <xf numFmtId="164" fontId="7" fillId="2" borderId="1" xfId="0" applyNumberFormat="1" applyFont="1" applyFill="1" applyBorder="1"/>
    <xf numFmtId="164" fontId="7" fillId="4" borderId="6" xfId="0" applyNumberFormat="1" applyFont="1" applyFill="1" applyBorder="1"/>
    <xf numFmtId="164" fontId="7" fillId="4" borderId="2" xfId="0" applyNumberFormat="1" applyFont="1" applyFill="1" applyBorder="1"/>
    <xf numFmtId="164" fontId="7" fillId="2" borderId="0" xfId="0" applyNumberFormat="1" applyFont="1" applyFill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 applyProtection="1">
      <alignment horizontal="center"/>
      <protection locked="0"/>
    </xf>
    <xf numFmtId="1" fontId="7" fillId="3" borderId="2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vertical="top" wrapText="1"/>
    </xf>
    <xf numFmtId="0" fontId="11" fillId="0" borderId="0" xfId="0" applyFont="1"/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164" fontId="7" fillId="3" borderId="3" xfId="0" applyNumberFormat="1" applyFont="1" applyFill="1" applyBorder="1" applyAlignment="1" applyProtection="1">
      <alignment horizontal="left"/>
      <protection locked="0"/>
    </xf>
    <xf numFmtId="164" fontId="7" fillId="3" borderId="4" xfId="0" applyNumberFormat="1" applyFont="1" applyFill="1" applyBorder="1" applyAlignment="1" applyProtection="1">
      <alignment horizontal="left"/>
      <protection locked="0"/>
    </xf>
    <xf numFmtId="164" fontId="7" fillId="3" borderId="5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29</xdr:row>
      <xdr:rowOff>85725</xdr:rowOff>
    </xdr:from>
    <xdr:to>
      <xdr:col>13</xdr:col>
      <xdr:colOff>104775</xdr:colOff>
      <xdr:row>34</xdr:row>
      <xdr:rowOff>28575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8F2CAA5-81BA-481C-8AD6-2020E4D03BB4}"/>
            </a:ext>
          </a:extLst>
        </xdr:cNvPr>
        <xdr:cNvCxnSpPr/>
      </xdr:nvCxnSpPr>
      <xdr:spPr bwMode="auto">
        <a:xfrm flipH="1" flipV="1">
          <a:off x="6867525" y="8115300"/>
          <a:ext cx="381000" cy="8953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371475</xdr:colOff>
      <xdr:row>11</xdr:row>
      <xdr:rowOff>104775</xdr:rowOff>
    </xdr:from>
    <xdr:to>
      <xdr:col>7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8</xdr:col>
      <xdr:colOff>342900</xdr:colOff>
      <xdr:row>17</xdr:row>
      <xdr:rowOff>113886</xdr:rowOff>
    </xdr:from>
    <xdr:to>
      <xdr:col>15</xdr:col>
      <xdr:colOff>161925</xdr:colOff>
      <xdr:row>19</xdr:row>
      <xdr:rowOff>39757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625009" y="5497582"/>
          <a:ext cx="4010025" cy="3068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49</xdr:row>
      <xdr:rowOff>152400</xdr:rowOff>
    </xdr:from>
    <xdr:to>
      <xdr:col>3</xdr:col>
      <xdr:colOff>438150</xdr:colOff>
      <xdr:row>50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2</xdr:col>
      <xdr:colOff>419100</xdr:colOff>
      <xdr:row>33</xdr:row>
      <xdr:rowOff>152400</xdr:rowOff>
    </xdr:from>
    <xdr:to>
      <xdr:col>8</xdr:col>
      <xdr:colOff>9525</xdr:colOff>
      <xdr:row>37</xdr:row>
      <xdr:rowOff>142875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647700" y="8943975"/>
          <a:ext cx="363855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14</xdr:col>
      <xdr:colOff>106680</xdr:colOff>
      <xdr:row>6</xdr:row>
      <xdr:rowOff>548640</xdr:rowOff>
    </xdr:from>
    <xdr:to>
      <xdr:col>16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14</xdr:col>
      <xdr:colOff>83820</xdr:colOff>
      <xdr:row>6</xdr:row>
      <xdr:rowOff>257175</xdr:rowOff>
    </xdr:from>
    <xdr:to>
      <xdr:col>15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4</xdr:col>
      <xdr:colOff>161925</xdr:colOff>
      <xdr:row>30</xdr:row>
      <xdr:rowOff>19050</xdr:rowOff>
    </xdr:from>
    <xdr:to>
      <xdr:col>8</xdr:col>
      <xdr:colOff>238125</xdr:colOff>
      <xdr:row>33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V="1">
          <a:off x="2466975" y="8239125"/>
          <a:ext cx="2047875" cy="7048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480391</xdr:colOff>
      <xdr:row>18</xdr:row>
      <xdr:rowOff>76822</xdr:rowOff>
    </xdr:from>
    <xdr:to>
      <xdr:col>8</xdr:col>
      <xdr:colOff>342900</xdr:colOff>
      <xdr:row>25</xdr:row>
      <xdr:rowOff>8283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3652630" y="5651018"/>
          <a:ext cx="972379" cy="131465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542925</xdr:colOff>
      <xdr:row>13</xdr:row>
      <xdr:rowOff>173935</xdr:rowOff>
    </xdr:from>
    <xdr:to>
      <xdr:col>8</xdr:col>
      <xdr:colOff>342900</xdr:colOff>
      <xdr:row>15</xdr:row>
      <xdr:rowOff>209550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715164" y="4629978"/>
          <a:ext cx="909845" cy="53257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5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464649</xdr:colOff>
      <xdr:row>4</xdr:row>
      <xdr:rowOff>171450</xdr:rowOff>
    </xdr:from>
    <xdr:to>
      <xdr:col>11</xdr:col>
      <xdr:colOff>635221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FF1711-41FE-4140-8A0E-833E2B79EEDB}"/>
            </a:ext>
          </a:extLst>
        </xdr:cNvPr>
        <xdr:cNvSpPr txBox="1"/>
      </xdr:nvSpPr>
      <xdr:spPr>
        <a:xfrm>
          <a:off x="1607649" y="1123950"/>
          <a:ext cx="485687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Acetic Acid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(K-ACETLQ)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6</xdr:col>
      <xdr:colOff>530087</xdr:colOff>
      <xdr:row>13</xdr:row>
      <xdr:rowOff>173935</xdr:rowOff>
    </xdr:from>
    <xdr:to>
      <xdr:col>8</xdr:col>
      <xdr:colOff>342900</xdr:colOff>
      <xdr:row>20</xdr:row>
      <xdr:rowOff>33130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E210CAC-F2EC-41F6-A847-7EE8A76830AB}"/>
            </a:ext>
          </a:extLst>
        </xdr:cNvPr>
        <xdr:cNvCxnSpPr>
          <a:stCxn id="6155" idx="1"/>
        </xdr:cNvCxnSpPr>
      </xdr:nvCxnSpPr>
      <xdr:spPr bwMode="auto">
        <a:xfrm flipH="1">
          <a:off x="3702326" y="4629978"/>
          <a:ext cx="922683" cy="135834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342900</xdr:colOff>
      <xdr:row>12</xdr:row>
      <xdr:rowOff>190499</xdr:rowOff>
    </xdr:from>
    <xdr:to>
      <xdr:col>15</xdr:col>
      <xdr:colOff>304800</xdr:colOff>
      <xdr:row>15</xdr:row>
      <xdr:rowOff>240195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625009" y="4066760"/>
          <a:ext cx="4152900" cy="11264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Different blanks should be run for each method (Sensitive or High range), input values into cells accordingly.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405848</xdr:colOff>
      <xdr:row>22</xdr:row>
      <xdr:rowOff>57978</xdr:rowOff>
    </xdr:from>
    <xdr:to>
      <xdr:col>8</xdr:col>
      <xdr:colOff>484947</xdr:colOff>
      <xdr:row>25</xdr:row>
      <xdr:rowOff>8283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6673588-0EDE-4CF6-A497-39987507708C}"/>
            </a:ext>
          </a:extLst>
        </xdr:cNvPr>
        <xdr:cNvCxnSpPr/>
      </xdr:nvCxnSpPr>
      <xdr:spPr bwMode="auto">
        <a:xfrm flipH="1">
          <a:off x="4133022" y="6443869"/>
          <a:ext cx="634034" cy="5218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342900</xdr:colOff>
      <xdr:row>20</xdr:row>
      <xdr:rowOff>115956</xdr:rowOff>
    </xdr:from>
    <xdr:to>
      <xdr:col>15</xdr:col>
      <xdr:colOff>161925</xdr:colOff>
      <xdr:row>22</xdr:row>
      <xdr:rowOff>132522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1834F2F2-0AF9-42B8-814A-594557153AB0}"/>
            </a:ext>
          </a:extLst>
        </xdr:cNvPr>
        <xdr:cNvSpPr>
          <a:spLocks noChangeArrowheads="1"/>
        </xdr:cNvSpPr>
      </xdr:nvSpPr>
      <xdr:spPr bwMode="auto">
        <a:xfrm>
          <a:off x="4625009" y="6071152"/>
          <a:ext cx="4010025" cy="4472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Insert sample volume used </a:t>
          </a:r>
          <a:endParaRPr lang="en-GB" sz="11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0.1 mL for sensitive method or 0.025 mL for high range method</a:t>
          </a:r>
          <a:endParaRPr lang="en-GB" b="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8</xdr:col>
      <xdr:colOff>561975</xdr:colOff>
      <xdr:row>33</xdr:row>
      <xdr:rowOff>161926</xdr:rowOff>
    </xdr:from>
    <xdr:to>
      <xdr:col>15</xdr:col>
      <xdr:colOff>19050</xdr:colOff>
      <xdr:row>38</xdr:row>
      <xdr:rowOff>66676</xdr:rowOff>
    </xdr:to>
    <xdr:sp macro="" textlink="">
      <xdr:nvSpPr>
        <xdr:cNvPr id="8" name="Rectangle 65">
          <a:extLst>
            <a:ext uri="{FF2B5EF4-FFF2-40B4-BE49-F238E27FC236}">
              <a16:creationId xmlns:a16="http://schemas.microsoft.com/office/drawing/2014/main" id="{0B499411-5B7F-46FC-A4A0-551A9299D81F}"/>
            </a:ext>
          </a:extLst>
        </xdr:cNvPr>
        <xdr:cNvSpPr>
          <a:spLocks noChangeArrowheads="1"/>
        </xdr:cNvSpPr>
      </xdr:nvSpPr>
      <xdr:spPr bwMode="auto">
        <a:xfrm>
          <a:off x="4838700" y="8953501"/>
          <a:ext cx="363855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6.  Sample extract concentration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have been extracted before analysis, enter the concentration of the extract (e.g. 1 g of sample extracted in 100 mL is 10 g/L)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0</xdr:col>
      <xdr:colOff>85724</xdr:colOff>
      <xdr:row>1</xdr:row>
      <xdr:rowOff>123824</xdr:rowOff>
    </xdr:from>
    <xdr:to>
      <xdr:col>16</xdr:col>
      <xdr:colOff>57149</xdr:colOff>
      <xdr:row>5</xdr:row>
      <xdr:rowOff>19049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96C75DB-53C4-497A-946E-0AA4EC40FA3F}"/>
            </a:ext>
          </a:extLst>
        </xdr:cNvPr>
        <xdr:cNvGrpSpPr/>
      </xdr:nvGrpSpPr>
      <xdr:grpSpPr>
        <a:xfrm>
          <a:off x="85724" y="219074"/>
          <a:ext cx="8963025" cy="981075"/>
          <a:chOff x="85725" y="245190"/>
          <a:chExt cx="9591676" cy="1031159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F90CF9B-C099-A2EB-B45E-3D6432C318AC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Acetic</a:t>
            </a:r>
            <a:r>
              <a:rPr lang="en-IE" sz="1400" baseline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 Acid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(K-ACETLQ)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64644673-3B9D-D3A9-4344-5B613F6C96F9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8CF6E7F-8C3F-1796-D8DB-EB708671B7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2</xdr:row>
      <xdr:rowOff>181536</xdr:rowOff>
    </xdr:from>
    <xdr:to>
      <xdr:col>17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15</xdr:col>
      <xdr:colOff>381000</xdr:colOff>
      <xdr:row>3</xdr:row>
      <xdr:rowOff>181536</xdr:rowOff>
    </xdr:from>
    <xdr:to>
      <xdr:col>17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58</xdr:row>
      <xdr:rowOff>171450</xdr:rowOff>
    </xdr:from>
    <xdr:to>
      <xdr:col>5</xdr:col>
      <xdr:colOff>114300</xdr:colOff>
      <xdr:row>59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3</xdr:col>
      <xdr:colOff>152400</xdr:colOff>
      <xdr:row>1</xdr:row>
      <xdr:rowOff>866775</xdr:rowOff>
    </xdr:from>
    <xdr:to>
      <xdr:col>13</xdr:col>
      <xdr:colOff>244475</xdr:colOff>
      <xdr:row>1</xdr:row>
      <xdr:rowOff>1095374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CDAB06-5F16-4176-A26C-6FAC2A2B22E7}"/>
            </a:ext>
          </a:extLst>
        </xdr:cNvPr>
        <xdr:cNvSpPr txBox="1"/>
      </xdr:nvSpPr>
      <xdr:spPr>
        <a:xfrm>
          <a:off x="495300" y="962025"/>
          <a:ext cx="5140325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Acetic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Acid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10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(K-ACETLQ)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  <xdr:twoCellAnchor>
    <xdr:from>
      <xdr:col>0</xdr:col>
      <xdr:colOff>0</xdr:colOff>
      <xdr:row>1</xdr:row>
      <xdr:rowOff>133350</xdr:rowOff>
    </xdr:from>
    <xdr:to>
      <xdr:col>19</xdr:col>
      <xdr:colOff>0</xdr:colOff>
      <xdr:row>1</xdr:row>
      <xdr:rowOff>942975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6DDF6E2-CF1F-4427-9F56-A88B6384727F}"/>
            </a:ext>
          </a:extLst>
        </xdr:cNvPr>
        <xdr:cNvGrpSpPr/>
      </xdr:nvGrpSpPr>
      <xdr:grpSpPr>
        <a:xfrm>
          <a:off x="0" y="228600"/>
          <a:ext cx="7810500" cy="809625"/>
          <a:chOff x="85725" y="245190"/>
          <a:chExt cx="9591676" cy="1031159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21BDC5F-10C3-68E9-4CCE-95112CAC8BAE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Acetic Acid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(K-ACETLQ)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Determination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4309F2B-32AE-FEDA-83F4-7FFFEE2ED7F1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F5C8AA7-AD17-787F-D45F-EB2735DB2D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gazyme.com/worldwide-distribution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zoomScaleNormal="100" zoomScaleSheetLayoutView="55" workbookViewId="0">
      <selection activeCell="M7" sqref="M7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7.42578125" style="9" customWidth="1"/>
    <col min="5" max="5" width="4.7109375" style="9" customWidth="1"/>
    <col min="6" max="8" width="8.28515625" style="9" customWidth="1"/>
    <col min="9" max="9" width="11.140625" style="9" customWidth="1"/>
    <col min="10" max="10" width="1.7109375" style="9" customWidth="1"/>
    <col min="11" max="12" width="10.42578125" style="9" customWidth="1"/>
    <col min="13" max="13" width="9.28515625" style="9" customWidth="1"/>
    <col min="14" max="14" width="9.140625" style="9" customWidth="1"/>
    <col min="15" max="15" width="10.5703125" style="9" customWidth="1"/>
    <col min="16" max="16" width="8" style="9" customWidth="1"/>
    <col min="17" max="17" width="1.7109375" style="9" customWidth="1"/>
    <col min="18" max="18" width="130.28515625" style="9" customWidth="1"/>
    <col min="19" max="16384" width="12.28515625" style="9"/>
  </cols>
  <sheetData>
    <row r="1" spans="2:17" ht="7.9" customHeight="1" x14ac:dyDescent="0.3"/>
    <row r="2" spans="2:17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8"/>
      <c r="O3" s="1"/>
      <c r="P3" s="1"/>
      <c r="Q3" s="1"/>
    </row>
    <row r="4" spans="2:17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8"/>
      <c r="O4" s="1"/>
      <c r="P4" s="1"/>
      <c r="Q4" s="1"/>
    </row>
    <row r="5" spans="2:17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1"/>
      <c r="P5" s="1"/>
      <c r="Q5" s="1"/>
    </row>
    <row r="6" spans="2:17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8"/>
      <c r="O6" s="1"/>
      <c r="P6" s="1"/>
      <c r="Q6" s="1"/>
    </row>
    <row r="7" spans="2:17" ht="43.15" customHeight="1" x14ac:dyDescent="0.3">
      <c r="B7" s="13"/>
      <c r="C7" s="14" t="s">
        <v>35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3"/>
      <c r="P7" s="13"/>
      <c r="Q7" s="1"/>
    </row>
    <row r="8" spans="2:17" ht="54" customHeight="1" x14ac:dyDescent="0.3">
      <c r="B8" s="13"/>
      <c r="C8" s="86" t="s">
        <v>36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13"/>
      <c r="P8" s="13"/>
      <c r="Q8" s="1"/>
    </row>
    <row r="9" spans="2:17" ht="54.75" customHeight="1" x14ac:dyDescent="0.3">
      <c r="B9" s="13"/>
      <c r="C9" s="14" t="s">
        <v>24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3"/>
      <c r="O9" s="13"/>
      <c r="P9" s="13"/>
      <c r="Q9" s="1"/>
    </row>
    <row r="10" spans="2:17" ht="15.75" x14ac:dyDescent="0.3">
      <c r="B10" s="13"/>
      <c r="C10" s="18" t="s">
        <v>25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3"/>
      <c r="O10" s="13"/>
      <c r="P10" s="13"/>
      <c r="Q10" s="1"/>
    </row>
    <row r="11" spans="2:17" ht="15.75" x14ac:dyDescent="0.3">
      <c r="B11" s="13"/>
      <c r="C11" s="18" t="s">
        <v>26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3"/>
      <c r="O11" s="13"/>
      <c r="P11" s="13"/>
      <c r="Q11" s="1"/>
    </row>
    <row r="12" spans="2:17" x14ac:dyDescent="0.3">
      <c r="B12" s="13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3"/>
      <c r="O12" s="13"/>
      <c r="P12" s="13"/>
      <c r="Q12" s="1"/>
    </row>
    <row r="13" spans="2:17" ht="46.15" customHeight="1" x14ac:dyDescent="0.3">
      <c r="B13" s="13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3"/>
      <c r="O13" s="13"/>
      <c r="P13" s="13"/>
      <c r="Q13" s="1"/>
    </row>
    <row r="14" spans="2:17" x14ac:dyDescent="0.3">
      <c r="B14" s="13"/>
      <c r="C14" s="19"/>
      <c r="D14" s="20" t="s">
        <v>0</v>
      </c>
      <c r="E14" s="20"/>
      <c r="F14" s="21"/>
      <c r="G14" s="22"/>
      <c r="H14" s="23"/>
      <c r="I14" s="17"/>
      <c r="J14" s="17"/>
      <c r="K14" s="17"/>
      <c r="L14" s="17"/>
      <c r="M14" s="17"/>
      <c r="N14" s="13"/>
      <c r="O14" s="13"/>
      <c r="P14" s="13"/>
      <c r="Q14" s="1"/>
    </row>
    <row r="15" spans="2:17" ht="24.4" customHeight="1" x14ac:dyDescent="0.3">
      <c r="B15" s="13"/>
      <c r="C15" s="19"/>
      <c r="D15" s="64"/>
      <c r="E15" s="64"/>
      <c r="F15" s="25" t="s">
        <v>1</v>
      </c>
      <c r="G15" s="24"/>
      <c r="H15" s="13"/>
      <c r="I15" s="13"/>
      <c r="J15" s="13"/>
      <c r="K15" s="13"/>
      <c r="L15" s="13"/>
      <c r="M15" s="13"/>
      <c r="N15" s="13"/>
      <c r="O15" s="13"/>
      <c r="P15" s="13"/>
      <c r="Q15" s="1"/>
    </row>
    <row r="16" spans="2:17" ht="18.75" customHeight="1" x14ac:dyDescent="0.3">
      <c r="B16" s="13"/>
      <c r="C16" s="19"/>
      <c r="D16" s="93" t="s">
        <v>28</v>
      </c>
      <c r="E16" s="13"/>
      <c r="F16" s="26" t="s">
        <v>2</v>
      </c>
      <c r="G16" s="26" t="s">
        <v>3</v>
      </c>
      <c r="H16" s="13"/>
      <c r="I16" s="13"/>
      <c r="J16" s="13"/>
      <c r="K16" s="13"/>
      <c r="L16" s="13"/>
      <c r="M16" s="13"/>
      <c r="N16" s="13"/>
      <c r="O16" s="13"/>
      <c r="P16" s="13"/>
      <c r="Q16" s="1"/>
    </row>
    <row r="17" spans="1:17" x14ac:dyDescent="0.3">
      <c r="B17" s="13"/>
      <c r="C17" s="19"/>
      <c r="D17" s="93"/>
      <c r="E17" s="13">
        <v>1</v>
      </c>
      <c r="F17" s="27"/>
      <c r="G17" s="27"/>
      <c r="H17" s="13"/>
      <c r="I17" s="13"/>
      <c r="J17" s="13"/>
      <c r="K17" s="13"/>
      <c r="L17" s="13"/>
      <c r="M17" s="13"/>
      <c r="N17" s="13"/>
      <c r="O17" s="13"/>
      <c r="P17" s="13"/>
      <c r="Q17" s="1"/>
    </row>
    <row r="18" spans="1:17" x14ac:dyDescent="0.3">
      <c r="B18" s="13"/>
      <c r="C18" s="19"/>
      <c r="D18" s="93"/>
      <c r="E18" s="13">
        <v>2</v>
      </c>
      <c r="F18" s="27"/>
      <c r="G18" s="27"/>
      <c r="H18" s="13"/>
      <c r="I18" s="13"/>
      <c r="J18" s="13"/>
      <c r="K18" s="13"/>
      <c r="L18" s="13"/>
      <c r="M18" s="13"/>
      <c r="N18" s="13"/>
      <c r="O18" s="13"/>
      <c r="P18" s="13"/>
      <c r="Q18" s="1"/>
    </row>
    <row r="19" spans="1:17" x14ac:dyDescent="0.3">
      <c r="B19" s="13"/>
      <c r="C19" s="19"/>
      <c r="D19" s="93"/>
      <c r="E19" s="13"/>
      <c r="F19" s="51"/>
      <c r="G19" s="51"/>
      <c r="H19" s="13"/>
      <c r="I19" s="13"/>
      <c r="J19" s="13"/>
      <c r="K19" s="13"/>
      <c r="L19" s="13"/>
      <c r="M19" s="13"/>
      <c r="N19" s="13"/>
      <c r="O19" s="13"/>
      <c r="P19" s="13"/>
      <c r="Q19" s="1"/>
    </row>
    <row r="20" spans="1:17" x14ac:dyDescent="0.3">
      <c r="B20" s="13"/>
      <c r="C20" s="19"/>
      <c r="D20" s="57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"/>
    </row>
    <row r="21" spans="1:17" ht="18.75" x14ac:dyDescent="0.3">
      <c r="B21" s="13"/>
      <c r="C21" s="19"/>
      <c r="D21" s="93" t="s">
        <v>29</v>
      </c>
      <c r="E21" s="13"/>
      <c r="F21" s="26" t="s">
        <v>2</v>
      </c>
      <c r="G21" s="26" t="s">
        <v>3</v>
      </c>
      <c r="H21" s="13"/>
      <c r="I21" s="13"/>
      <c r="J21" s="13"/>
      <c r="K21" s="13"/>
      <c r="L21" s="13"/>
      <c r="M21" s="13"/>
      <c r="N21" s="13"/>
      <c r="O21" s="13"/>
      <c r="P21" s="13"/>
      <c r="Q21" s="1"/>
    </row>
    <row r="22" spans="1:17" ht="15" customHeight="1" x14ac:dyDescent="0.3">
      <c r="B22" s="13"/>
      <c r="C22" s="19"/>
      <c r="D22" s="93"/>
      <c r="E22" s="13">
        <v>1</v>
      </c>
      <c r="F22" s="27"/>
      <c r="G22" s="27"/>
      <c r="H22" s="13"/>
      <c r="I22" s="13"/>
      <c r="J22" s="13"/>
      <c r="K22" s="13"/>
      <c r="L22" s="13"/>
      <c r="M22" s="13"/>
      <c r="N22" s="13"/>
      <c r="O22" s="13"/>
      <c r="P22" s="13"/>
      <c r="Q22" s="1"/>
    </row>
    <row r="23" spans="1:17" x14ac:dyDescent="0.3">
      <c r="B23" s="13"/>
      <c r="C23" s="19"/>
      <c r="D23" s="93"/>
      <c r="E23" s="13">
        <v>2</v>
      </c>
      <c r="F23" s="27"/>
      <c r="G23" s="27"/>
      <c r="H23" s="13"/>
      <c r="I23" s="13"/>
      <c r="J23" s="13"/>
      <c r="K23" s="13"/>
      <c r="L23" s="13"/>
      <c r="M23" s="13"/>
      <c r="N23" s="13"/>
      <c r="O23" s="13"/>
      <c r="P23" s="13"/>
      <c r="Q23" s="1"/>
    </row>
    <row r="24" spans="1:17" x14ac:dyDescent="0.3">
      <c r="B24" s="13"/>
      <c r="C24" s="19"/>
      <c r="D24" s="93"/>
      <c r="E24" s="13"/>
      <c r="F24" s="51"/>
      <c r="G24" s="51"/>
      <c r="H24" s="13"/>
      <c r="I24" s="13"/>
      <c r="J24" s="13"/>
      <c r="K24" s="13"/>
      <c r="L24" s="13"/>
      <c r="M24" s="13"/>
      <c r="N24" s="13"/>
      <c r="O24" s="13"/>
      <c r="P24" s="13"/>
      <c r="Q24" s="1"/>
    </row>
    <row r="25" spans="1:17" x14ac:dyDescent="0.3">
      <c r="B25" s="13"/>
      <c r="C25" s="19"/>
      <c r="D25" s="13"/>
      <c r="E25" s="13"/>
      <c r="F25" s="13"/>
      <c r="G25" s="13"/>
      <c r="H25" s="13"/>
      <c r="I25" s="13"/>
      <c r="J25" s="13"/>
      <c r="K25" s="25" t="s">
        <v>4</v>
      </c>
      <c r="L25" s="25"/>
      <c r="M25" s="28"/>
      <c r="N25" s="13"/>
      <c r="O25" s="13"/>
      <c r="P25" s="13"/>
      <c r="Q25" s="1"/>
    </row>
    <row r="26" spans="1:17" ht="40.5" x14ac:dyDescent="0.3">
      <c r="A26" s="9" t="s">
        <v>5</v>
      </c>
      <c r="B26" s="13"/>
      <c r="C26" s="57"/>
      <c r="D26" s="94" t="s">
        <v>6</v>
      </c>
      <c r="E26" s="95"/>
      <c r="F26" s="29" t="s">
        <v>2</v>
      </c>
      <c r="G26" s="29" t="s">
        <v>3</v>
      </c>
      <c r="H26" s="30" t="s">
        <v>7</v>
      </c>
      <c r="I26" s="30" t="s">
        <v>8</v>
      </c>
      <c r="J26" s="31"/>
      <c r="K26" s="30" t="s">
        <v>30</v>
      </c>
      <c r="L26" s="30" t="s">
        <v>34</v>
      </c>
      <c r="M26" s="30" t="s">
        <v>9</v>
      </c>
      <c r="N26" s="30" t="s">
        <v>33</v>
      </c>
      <c r="O26" s="13"/>
      <c r="P26" s="13"/>
      <c r="Q26" s="12"/>
    </row>
    <row r="27" spans="1:17" x14ac:dyDescent="0.3">
      <c r="B27" s="13"/>
      <c r="C27" s="13">
        <v>1</v>
      </c>
      <c r="D27" s="98"/>
      <c r="E27" s="99"/>
      <c r="F27" s="32"/>
      <c r="G27" s="32"/>
      <c r="H27" s="34"/>
      <c r="I27" s="83">
        <v>1</v>
      </c>
      <c r="J27" s="13"/>
      <c r="K27" s="33"/>
      <c r="L27" s="33"/>
      <c r="M27" s="34"/>
      <c r="N27" s="33"/>
      <c r="O27" s="13"/>
      <c r="P27" s="13"/>
      <c r="Q27" s="12"/>
    </row>
    <row r="28" spans="1:17" x14ac:dyDescent="0.3">
      <c r="B28" s="13"/>
      <c r="C28" s="13">
        <v>2</v>
      </c>
      <c r="D28" s="98"/>
      <c r="E28" s="99"/>
      <c r="F28" s="32"/>
      <c r="G28" s="32"/>
      <c r="H28" s="34"/>
      <c r="I28" s="83">
        <v>1</v>
      </c>
      <c r="J28" s="13"/>
      <c r="K28" s="33"/>
      <c r="L28" s="33"/>
      <c r="M28" s="34"/>
      <c r="N28" s="33"/>
      <c r="O28" s="13"/>
      <c r="P28" s="13"/>
      <c r="Q28" s="12"/>
    </row>
    <row r="29" spans="1:17" x14ac:dyDescent="0.3">
      <c r="B29" s="13"/>
      <c r="C29" s="13">
        <v>3</v>
      </c>
      <c r="D29" s="98"/>
      <c r="E29" s="99"/>
      <c r="F29" s="32"/>
      <c r="G29" s="32"/>
      <c r="H29" s="34"/>
      <c r="I29" s="83">
        <v>1</v>
      </c>
      <c r="J29" s="13"/>
      <c r="K29" s="33"/>
      <c r="L29" s="33"/>
      <c r="M29" s="34"/>
      <c r="N29" s="33"/>
      <c r="O29" s="13"/>
      <c r="P29" s="13"/>
      <c r="Q29" s="12"/>
    </row>
    <row r="30" spans="1:17" x14ac:dyDescent="0.3">
      <c r="B30" s="13"/>
      <c r="C30" s="13">
        <v>4</v>
      </c>
      <c r="D30" s="96"/>
      <c r="E30" s="97"/>
      <c r="F30" s="32"/>
      <c r="G30" s="32"/>
      <c r="H30" s="34"/>
      <c r="I30" s="83">
        <v>1</v>
      </c>
      <c r="J30" s="13"/>
      <c r="K30" s="33"/>
      <c r="L30" s="33"/>
      <c r="M30" s="34"/>
      <c r="N30" s="33"/>
      <c r="O30" s="13"/>
      <c r="P30" s="13"/>
      <c r="Q30" s="12"/>
    </row>
    <row r="31" spans="1:17" x14ac:dyDescent="0.3">
      <c r="B31" s="13"/>
      <c r="C31" s="19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13"/>
      <c r="O31" s="13"/>
      <c r="P31" s="13"/>
      <c r="Q31" s="1"/>
    </row>
    <row r="32" spans="1:17" x14ac:dyDescent="0.3">
      <c r="B32" s="13"/>
      <c r="C32" s="19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13"/>
      <c r="O32" s="13"/>
      <c r="P32" s="13"/>
      <c r="Q32" s="1"/>
    </row>
    <row r="33" spans="2:17" x14ac:dyDescent="0.3">
      <c r="B33" s="13"/>
      <c r="C33" s="19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13"/>
      <c r="O33" s="13"/>
      <c r="P33" s="13"/>
      <c r="Q33" s="1"/>
    </row>
    <row r="34" spans="2:17" x14ac:dyDescent="0.3">
      <c r="B34" s="13"/>
      <c r="C34" s="19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  <c r="P34" s="13"/>
      <c r="Q34" s="1"/>
    </row>
    <row r="35" spans="2:17" x14ac:dyDescent="0.3">
      <c r="B35" s="13"/>
      <c r="C35" s="19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  <c r="P35" s="13"/>
      <c r="Q35" s="1"/>
    </row>
    <row r="36" spans="2:17" x14ac:dyDescent="0.3">
      <c r="B36" s="13"/>
      <c r="C36" s="19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  <c r="P36" s="13"/>
      <c r="Q36" s="1"/>
    </row>
    <row r="37" spans="2:17" x14ac:dyDescent="0.3">
      <c r="B37" s="13"/>
      <c r="C37" s="1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  <c r="P37" s="13"/>
      <c r="Q37" s="1"/>
    </row>
    <row r="38" spans="2:17" x14ac:dyDescent="0.3">
      <c r="B38" s="13"/>
      <c r="C38" s="19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3"/>
      <c r="O38" s="13"/>
      <c r="P38" s="13"/>
      <c r="Q38" s="1"/>
    </row>
    <row r="39" spans="2:17" x14ac:dyDescent="0.3">
      <c r="B39" s="13"/>
      <c r="C39" s="19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13"/>
      <c r="O39" s="13"/>
      <c r="P39" s="13"/>
      <c r="Q39" s="1"/>
    </row>
    <row r="40" spans="2:17" x14ac:dyDescent="0.3">
      <c r="B40" s="13"/>
      <c r="C40" s="19"/>
      <c r="D40" s="35"/>
      <c r="E40" s="35"/>
      <c r="F40" s="35"/>
      <c r="G40" s="35"/>
      <c r="H40" s="35"/>
      <c r="I40" s="35" t="s">
        <v>10</v>
      </c>
      <c r="J40" s="35"/>
      <c r="K40" s="35"/>
      <c r="L40" s="35"/>
      <c r="M40" s="35"/>
      <c r="N40" s="13"/>
      <c r="O40" s="13"/>
      <c r="P40" s="13"/>
      <c r="Q40" s="1"/>
    </row>
    <row r="41" spans="2:17" x14ac:dyDescent="0.3">
      <c r="B41" s="13"/>
      <c r="C41" s="19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13"/>
      <c r="O41" s="13"/>
      <c r="P41" s="13"/>
      <c r="Q41" s="1"/>
    </row>
    <row r="42" spans="2:17" ht="30" customHeight="1" x14ac:dyDescent="0.3">
      <c r="B42" s="13"/>
      <c r="C42" s="36" t="s">
        <v>11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18"/>
      <c r="O42" s="13"/>
      <c r="P42" s="13"/>
      <c r="Q42" s="1"/>
    </row>
    <row r="43" spans="2:17" ht="25.15" customHeight="1" x14ac:dyDescent="0.3">
      <c r="B43" s="38"/>
      <c r="C43" s="39" t="s">
        <v>12</v>
      </c>
      <c r="D43" s="40"/>
      <c r="E43" s="40"/>
      <c r="F43" s="40"/>
      <c r="G43" s="40"/>
      <c r="H43" s="40"/>
      <c r="I43" s="24"/>
      <c r="J43" s="40"/>
      <c r="K43" s="40"/>
      <c r="L43" s="40"/>
      <c r="M43" s="40"/>
      <c r="N43" s="40"/>
      <c r="O43" s="38"/>
      <c r="P43" s="38"/>
      <c r="Q43" s="6"/>
    </row>
    <row r="44" spans="2:17" ht="20.45" customHeight="1" x14ac:dyDescent="0.3">
      <c r="B44" s="38"/>
      <c r="C44" s="88" t="s">
        <v>13</v>
      </c>
      <c r="D44" s="89"/>
      <c r="E44" s="89"/>
      <c r="F44" s="90"/>
      <c r="G44" s="90"/>
      <c r="H44" s="40"/>
      <c r="I44" s="40"/>
      <c r="J44" s="40"/>
      <c r="K44" s="40"/>
      <c r="L44" s="40"/>
      <c r="M44" s="40"/>
      <c r="N44" s="40"/>
      <c r="O44" s="38"/>
      <c r="P44" s="38"/>
      <c r="Q44" s="6"/>
    </row>
    <row r="45" spans="2:17" ht="36" customHeight="1" x14ac:dyDescent="0.3">
      <c r="B45" s="38"/>
      <c r="C45" s="89"/>
      <c r="D45" s="89"/>
      <c r="E45" s="89"/>
      <c r="F45" s="90"/>
      <c r="G45" s="90"/>
      <c r="H45" s="40"/>
      <c r="I45" s="41" t="s">
        <v>14</v>
      </c>
      <c r="J45" s="40"/>
      <c r="K45" s="40"/>
      <c r="L45" s="40"/>
      <c r="M45" s="40"/>
      <c r="N45" s="41"/>
      <c r="O45" s="38"/>
      <c r="P45" s="38"/>
      <c r="Q45" s="6"/>
    </row>
    <row r="46" spans="2:17" ht="31.15" customHeight="1" x14ac:dyDescent="0.3">
      <c r="B46" s="38"/>
      <c r="C46" s="18" t="s">
        <v>15</v>
      </c>
      <c r="D46" s="18"/>
      <c r="E46" s="18"/>
      <c r="F46" s="18"/>
      <c r="G46" s="18"/>
      <c r="H46" s="18"/>
      <c r="I46" s="42"/>
      <c r="J46" s="18"/>
      <c r="K46" s="18"/>
      <c r="L46" s="18"/>
      <c r="M46" s="18"/>
      <c r="N46" s="42"/>
      <c r="O46" s="38"/>
      <c r="P46" s="38"/>
      <c r="Q46" s="6"/>
    </row>
    <row r="47" spans="2:17" ht="16.899999999999999" customHeight="1" x14ac:dyDescent="0.3">
      <c r="B47" s="38"/>
      <c r="C47" s="43" t="s">
        <v>16</v>
      </c>
      <c r="D47" s="18"/>
      <c r="E47" s="18"/>
      <c r="F47" s="18"/>
      <c r="G47" s="18"/>
      <c r="H47" s="18"/>
      <c r="I47" s="54" t="s">
        <v>17</v>
      </c>
      <c r="J47" s="18"/>
      <c r="K47" s="18"/>
      <c r="L47" s="18"/>
      <c r="M47" s="18"/>
      <c r="N47" s="41"/>
      <c r="O47" s="38"/>
      <c r="P47" s="38"/>
      <c r="Q47" s="6"/>
    </row>
    <row r="48" spans="2:17" ht="16.899999999999999" customHeight="1" x14ac:dyDescent="0.3">
      <c r="B48" s="38"/>
      <c r="C48" s="39" t="s">
        <v>18</v>
      </c>
      <c r="D48" s="18"/>
      <c r="E48" s="18"/>
      <c r="F48" s="18"/>
      <c r="G48" s="18"/>
      <c r="H48" s="18"/>
      <c r="I48" s="54" t="s">
        <v>19</v>
      </c>
      <c r="J48" s="18"/>
      <c r="K48" s="18"/>
      <c r="L48" s="18"/>
      <c r="M48" s="18"/>
      <c r="N48" s="41"/>
      <c r="O48" s="38"/>
      <c r="P48" s="38"/>
      <c r="Q48" s="6"/>
    </row>
    <row r="49" spans="2:17" ht="16.899999999999999" customHeight="1" x14ac:dyDescent="0.3">
      <c r="B49" s="3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41"/>
      <c r="O49" s="24"/>
      <c r="P49" s="38"/>
      <c r="Q49" s="6"/>
    </row>
    <row r="50" spans="2:17" ht="16.899999999999999" customHeight="1" x14ac:dyDescent="0.3">
      <c r="B50" s="38"/>
      <c r="C50" s="39"/>
      <c r="D50" s="18"/>
      <c r="E50" s="18"/>
      <c r="F50" s="18"/>
      <c r="G50" s="18"/>
      <c r="H50" s="18"/>
      <c r="I50" s="24"/>
      <c r="J50" s="18"/>
      <c r="K50" s="18"/>
      <c r="L50" s="18"/>
      <c r="M50" s="18"/>
      <c r="N50" s="40"/>
      <c r="O50" s="39" t="s">
        <v>27</v>
      </c>
      <c r="P50" s="38"/>
      <c r="Q50" s="6"/>
    </row>
    <row r="51" spans="2:17" ht="16.899999999999999" customHeight="1" x14ac:dyDescent="0.3">
      <c r="B51" s="38"/>
      <c r="C51" s="39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44"/>
      <c r="O51" s="38"/>
      <c r="P51" s="38"/>
      <c r="Q51" s="6"/>
    </row>
    <row r="52" spans="2:17" ht="52.5" customHeight="1" x14ac:dyDescent="0.3">
      <c r="B52" s="38"/>
      <c r="C52" s="91" t="s">
        <v>37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6"/>
    </row>
    <row r="53" spans="2:17" ht="400.15" customHeight="1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</sheetData>
  <sheetProtection algorithmName="SHA-512" hashValue="nfZL17usc0ppyHPE0Yi+F0mDVKLYf9mF+r6qn2J74QdoGaUKwviiTFIUFZjjY58H5dOcUtwJLs8qW52dd7SVXA==" saltValue="w77UGX7hpJ345lov7jCRBQ==" spinCount="100000" sheet="1" objects="1" scenarios="1"/>
  <mergeCells count="10">
    <mergeCell ref="C8:N8"/>
    <mergeCell ref="C44:G45"/>
    <mergeCell ref="C52:P52"/>
    <mergeCell ref="D16:D19"/>
    <mergeCell ref="D21:D24"/>
    <mergeCell ref="D26:E26"/>
    <mergeCell ref="D30:E30"/>
    <mergeCell ref="D29:E29"/>
    <mergeCell ref="D28:E28"/>
    <mergeCell ref="D27:E27"/>
  </mergeCells>
  <phoneticPr fontId="0" type="noConversion"/>
  <dataValidations count="3">
    <dataValidation allowBlank="1" sqref="N5:N7 N1:N2 N9:N24 D1:M7 I31:I42 C46 N46 D31:H43 D50:H51 F9:H13 I46 D9:E14 I9:M14 O1:P24 J50:L51 I51 C31:C42 D49:L49 M46:M51 J46:L48 D46:H48 C48:C51 P31:P51 O50:O51 C53:P65541 Q31:IW1048576 J31:N43 P26:IV30 O26:O48 Q1:IW25 A1:B1048576 C1:C25" xr:uid="{00000000-0002-0000-0000-000000000000}"/>
    <dataValidation type="decimal" errorStyle="warning" allowBlank="1" showErrorMessage="1" error="Please enter numeric values only." sqref="I22:I24 I17:I18" xr:uid="{00000000-0002-0000-0000-000001000000}">
      <formula1>0</formula1>
      <formula2>100</formula2>
    </dataValidation>
    <dataValidation type="decimal" allowBlank="1" showErrorMessage="1" error="Enter numeric values only" sqref="F14:H14 F27:J30 F17:G18 M27:M30 F22:G23" xr:uid="{00000000-0002-0000-0000-000002000000}">
      <formula1>0</formula1>
      <formula2>10000</formula2>
    </dataValidation>
  </dataValidations>
  <hyperlinks>
    <hyperlink ref="I45" r:id="rId1" xr:uid="{00000000-0004-0000-0000-000001000000}"/>
    <hyperlink ref="I47" r:id="rId2" xr:uid="{00000000-0004-0000-0000-000003000000}"/>
    <hyperlink ref="I48" r:id="rId3" xr:uid="{04D3C190-F187-446A-8F33-E55B2859CB66}"/>
  </hyperlinks>
  <pageMargins left="0.7" right="0.7" top="0.75" bottom="0.75" header="0.3" footer="0.3"/>
  <pageSetup paperSize="9" scale="66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S62"/>
  <sheetViews>
    <sheetView tabSelected="1" zoomScaleNormal="100" workbookViewId="0">
      <selection activeCell="T18" sqref="T18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56" customWidth="1"/>
    <col min="4" max="4" width="18.42578125" style="9" customWidth="1"/>
    <col min="5" max="5" width="4.7109375" style="9" customWidth="1"/>
    <col min="6" max="7" width="9.5703125" style="9" customWidth="1"/>
    <col min="8" max="9" width="10" style="9" customWidth="1"/>
    <col min="10" max="10" width="1.7109375" style="9" customWidth="1"/>
    <col min="11" max="11" width="10.42578125" style="9" hidden="1" customWidth="1"/>
    <col min="12" max="12" width="11.7109375" style="72" customWidth="1"/>
    <col min="13" max="13" width="10.42578125" style="9" hidden="1" customWidth="1"/>
    <col min="14" max="14" width="11.7109375" style="56" customWidth="1"/>
    <col min="15" max="15" width="1.7109375" style="9" customWidth="1"/>
    <col min="16" max="16" width="10" style="56" customWidth="1"/>
    <col min="17" max="17" width="9.85546875" style="9" hidden="1" customWidth="1"/>
    <col min="18" max="18" width="11.7109375" style="56" customWidth="1"/>
    <col min="19" max="19" width="1.140625" style="9" customWidth="1"/>
    <col min="20" max="20" width="200.7109375" style="9" customWidth="1"/>
    <col min="21" max="16384" width="12.28515625" style="9"/>
  </cols>
  <sheetData>
    <row r="1" spans="2:19" ht="7.9" customHeight="1" x14ac:dyDescent="0.3">
      <c r="C1" s="59"/>
      <c r="D1" s="45"/>
      <c r="E1" s="45"/>
      <c r="F1" s="45"/>
      <c r="G1" s="45"/>
      <c r="H1" s="45"/>
      <c r="I1" s="45"/>
      <c r="J1" s="45"/>
      <c r="K1" s="45"/>
      <c r="L1" s="68"/>
      <c r="M1" s="45"/>
      <c r="N1" s="59"/>
      <c r="O1" s="45"/>
      <c r="P1" s="59"/>
      <c r="Q1" s="45"/>
      <c r="R1" s="59"/>
    </row>
    <row r="2" spans="2:19" ht="99" customHeight="1" x14ac:dyDescent="0.3">
      <c r="B2" s="1"/>
      <c r="C2" s="46"/>
      <c r="D2" s="13"/>
      <c r="E2" s="13"/>
      <c r="F2" s="13"/>
      <c r="G2" s="13"/>
      <c r="H2" s="13"/>
      <c r="I2" s="13"/>
      <c r="J2" s="13"/>
      <c r="K2" s="13"/>
      <c r="L2" s="69"/>
      <c r="M2" s="13"/>
      <c r="N2" s="46"/>
      <c r="O2" s="13"/>
      <c r="P2" s="46"/>
      <c r="Q2" s="13"/>
      <c r="R2" s="46"/>
      <c r="S2" s="1"/>
    </row>
    <row r="3" spans="2:19" ht="15" customHeight="1" x14ac:dyDescent="0.3">
      <c r="B3" s="1"/>
      <c r="C3" s="46"/>
      <c r="D3" s="13"/>
      <c r="E3" s="13"/>
      <c r="F3" s="13"/>
      <c r="G3" s="13"/>
      <c r="H3" s="13"/>
      <c r="I3" s="13"/>
      <c r="J3" s="13"/>
      <c r="K3" s="13"/>
      <c r="L3" s="69"/>
      <c r="M3" s="13"/>
      <c r="N3" s="46"/>
      <c r="O3" s="13"/>
      <c r="P3" s="46"/>
      <c r="Q3" s="13"/>
      <c r="R3" s="46"/>
      <c r="S3" s="1"/>
    </row>
    <row r="4" spans="2:19" x14ac:dyDescent="0.3">
      <c r="B4" s="1"/>
      <c r="C4" s="46"/>
      <c r="D4" s="25" t="s">
        <v>0</v>
      </c>
      <c r="E4" s="25"/>
      <c r="F4" s="104"/>
      <c r="G4" s="105"/>
      <c r="H4" s="105"/>
      <c r="I4" s="106"/>
      <c r="J4" s="13"/>
      <c r="K4" s="13"/>
      <c r="L4" s="69"/>
      <c r="M4" s="46"/>
      <c r="N4" s="46"/>
      <c r="O4" s="13"/>
      <c r="P4" s="46"/>
      <c r="Q4" s="13"/>
      <c r="R4" s="46"/>
      <c r="S4" s="1"/>
    </row>
    <row r="5" spans="2:19" ht="15.4" customHeight="1" x14ac:dyDescent="0.3">
      <c r="B5" s="1"/>
      <c r="C5" s="46"/>
      <c r="D5" s="13"/>
      <c r="E5" s="13"/>
      <c r="F5" s="13"/>
      <c r="G5" s="13"/>
      <c r="H5" s="13"/>
      <c r="I5" s="13"/>
      <c r="J5" s="24"/>
      <c r="K5" s="47"/>
      <c r="L5" s="69"/>
      <c r="M5" s="13"/>
      <c r="N5" s="46"/>
      <c r="O5" s="13"/>
      <c r="P5" s="46"/>
      <c r="Q5" s="13"/>
      <c r="R5" s="46"/>
      <c r="S5" s="1"/>
    </row>
    <row r="6" spans="2:19" x14ac:dyDescent="0.3">
      <c r="B6" s="1"/>
      <c r="C6" s="46"/>
      <c r="D6" s="13"/>
      <c r="E6" s="13"/>
      <c r="F6" s="13"/>
      <c r="G6" s="13"/>
      <c r="H6" s="13"/>
      <c r="I6" s="13"/>
      <c r="J6" s="13"/>
      <c r="K6" s="47"/>
      <c r="L6" s="69"/>
      <c r="M6" s="13"/>
      <c r="N6" s="46"/>
      <c r="O6" s="13"/>
      <c r="P6" s="46"/>
      <c r="Q6" s="13"/>
      <c r="R6" s="46"/>
      <c r="S6" s="1"/>
    </row>
    <row r="7" spans="2:19" ht="18.75" x14ac:dyDescent="0.3">
      <c r="B7" s="1"/>
      <c r="C7" s="46"/>
      <c r="D7" s="93" t="s">
        <v>32</v>
      </c>
      <c r="E7" s="13"/>
      <c r="F7" s="26" t="s">
        <v>2</v>
      </c>
      <c r="G7" s="26" t="s">
        <v>3</v>
      </c>
      <c r="H7" s="13"/>
      <c r="I7" s="13"/>
      <c r="J7" s="13"/>
      <c r="K7" s="13"/>
      <c r="L7" s="69"/>
      <c r="M7" s="13"/>
      <c r="N7" s="46"/>
      <c r="O7" s="13"/>
      <c r="P7" s="46"/>
      <c r="Q7" s="13"/>
      <c r="R7" s="46"/>
      <c r="S7" s="1"/>
    </row>
    <row r="8" spans="2:19" x14ac:dyDescent="0.3">
      <c r="B8" s="1"/>
      <c r="C8" s="46"/>
      <c r="D8" s="93"/>
      <c r="E8" s="13">
        <v>1</v>
      </c>
      <c r="F8" s="75"/>
      <c r="G8" s="75"/>
      <c r="H8" s="13"/>
      <c r="I8" s="13"/>
      <c r="J8" s="13"/>
      <c r="K8" s="13"/>
      <c r="L8" s="69"/>
      <c r="M8" s="13"/>
      <c r="N8" s="46"/>
      <c r="O8" s="13"/>
      <c r="P8" s="46"/>
      <c r="Q8" s="13"/>
      <c r="R8" s="46"/>
      <c r="S8" s="1"/>
    </row>
    <row r="9" spans="2:19" x14ac:dyDescent="0.3">
      <c r="B9" s="1"/>
      <c r="C9" s="46"/>
      <c r="D9" s="93"/>
      <c r="E9" s="13">
        <v>2</v>
      </c>
      <c r="F9" s="75"/>
      <c r="G9" s="75"/>
      <c r="H9" s="13"/>
      <c r="I9" s="13"/>
      <c r="J9" s="13"/>
      <c r="K9" s="13"/>
      <c r="L9" s="69"/>
      <c r="M9" s="13"/>
      <c r="N9" s="46"/>
      <c r="O9" s="13"/>
      <c r="P9" s="46"/>
      <c r="Q9" s="13"/>
      <c r="R9" s="46"/>
      <c r="S9" s="1"/>
    </row>
    <row r="10" spans="2:19" x14ac:dyDescent="0.3">
      <c r="B10" s="1"/>
      <c r="C10" s="46"/>
      <c r="D10" s="93"/>
      <c r="E10" s="13"/>
      <c r="F10" s="77">
        <f>IF(COUNT(F8:F9)=0,0,(IF(A1_blank_1=0,0.0000001,A1_blank_1)+IF(A1_blank_2=0,0.0000001,A1_blank_2))/COUNT(F8:F9))</f>
        <v>0</v>
      </c>
      <c r="G10" s="77">
        <f>IF(COUNT(G8:G9)=0,0,(IF(A2_blank_1=0,0.0000001,A2_blank_1)+IF(A2_blank_2=0,0.0000001,A2_blank_2))/COUNT(G8:G9))</f>
        <v>0</v>
      </c>
      <c r="H10" s="13"/>
      <c r="I10" s="13"/>
      <c r="J10" s="13"/>
      <c r="K10" s="13"/>
      <c r="L10" s="69"/>
      <c r="M10" s="13"/>
      <c r="N10" s="46"/>
      <c r="O10" s="13"/>
      <c r="P10" s="46"/>
      <c r="Q10" s="13"/>
      <c r="R10" s="46"/>
      <c r="S10" s="1"/>
    </row>
    <row r="11" spans="2:19" ht="15" customHeight="1" x14ac:dyDescent="0.3">
      <c r="B11" s="1"/>
      <c r="C11" s="46"/>
      <c r="D11" s="13"/>
      <c r="E11" s="13"/>
      <c r="F11" s="13"/>
      <c r="G11" s="13"/>
      <c r="H11" s="13"/>
      <c r="I11" s="13"/>
      <c r="J11" s="13"/>
      <c r="K11" s="13"/>
      <c r="L11" s="69"/>
      <c r="M11" s="13"/>
      <c r="N11" s="46"/>
      <c r="O11" s="13"/>
      <c r="P11" s="46"/>
      <c r="Q11" s="13"/>
      <c r="R11" s="46"/>
      <c r="S11" s="1"/>
    </row>
    <row r="12" spans="2:19" ht="18.75" x14ac:dyDescent="0.3">
      <c r="B12" s="1"/>
      <c r="C12" s="46"/>
      <c r="D12" s="107" t="s">
        <v>31</v>
      </c>
      <c r="E12" s="13"/>
      <c r="F12" s="26" t="s">
        <v>2</v>
      </c>
      <c r="G12" s="26" t="s">
        <v>3</v>
      </c>
      <c r="H12" s="13"/>
      <c r="I12" s="13"/>
      <c r="J12" s="13"/>
      <c r="K12" s="13"/>
      <c r="L12" s="69"/>
      <c r="M12" s="13"/>
      <c r="N12" s="46"/>
      <c r="O12" s="13"/>
      <c r="P12" s="46"/>
      <c r="Q12" s="13"/>
      <c r="R12" s="46"/>
      <c r="S12" s="1"/>
    </row>
    <row r="13" spans="2:19" x14ac:dyDescent="0.3">
      <c r="B13" s="1"/>
      <c r="C13" s="46"/>
      <c r="D13" s="107"/>
      <c r="E13" s="13">
        <v>1</v>
      </c>
      <c r="F13" s="75"/>
      <c r="G13" s="75"/>
      <c r="H13" s="13"/>
      <c r="I13" s="13"/>
      <c r="J13" s="13"/>
      <c r="K13" s="13"/>
      <c r="L13" s="69"/>
      <c r="M13" s="13"/>
      <c r="N13" s="46"/>
      <c r="O13" s="13"/>
      <c r="P13" s="46"/>
      <c r="Q13" s="13"/>
      <c r="R13" s="46"/>
      <c r="S13" s="1"/>
    </row>
    <row r="14" spans="2:19" x14ac:dyDescent="0.3">
      <c r="B14" s="1"/>
      <c r="C14" s="46"/>
      <c r="D14" s="107"/>
      <c r="E14" s="13">
        <v>2</v>
      </c>
      <c r="F14" s="75"/>
      <c r="G14" s="75"/>
      <c r="H14" s="13"/>
      <c r="I14" s="13"/>
      <c r="J14" s="13"/>
      <c r="K14" s="13"/>
      <c r="L14" s="69"/>
      <c r="M14" s="13"/>
      <c r="N14" s="46"/>
      <c r="O14" s="13"/>
      <c r="P14" s="46"/>
      <c r="Q14" s="13"/>
      <c r="R14" s="46"/>
      <c r="S14" s="1"/>
    </row>
    <row r="15" spans="2:19" x14ac:dyDescent="0.3">
      <c r="B15" s="1"/>
      <c r="C15" s="46"/>
      <c r="D15" s="107"/>
      <c r="E15" s="13"/>
      <c r="F15" s="77">
        <f>IF(COUNT(F13:F14)=0,0,(IF(F13=0,0.0000001,F13)+IF(F14=0,0.0000001,F14))/COUNT(F13:F14))</f>
        <v>0</v>
      </c>
      <c r="G15" s="77">
        <f>IF(COUNT(G13:G14)=0,0,(IF(G13=0,0.0000001,G13)+IF(G14=0,0.0000001,G14))/COUNT(G13:G14))</f>
        <v>0</v>
      </c>
      <c r="H15" s="13"/>
      <c r="I15" s="13"/>
      <c r="J15" s="13"/>
      <c r="K15" s="13"/>
      <c r="L15" s="69"/>
      <c r="M15" s="13"/>
      <c r="N15" s="46"/>
      <c r="O15" s="13"/>
      <c r="P15" s="46"/>
      <c r="Q15" s="13"/>
      <c r="R15" s="46"/>
      <c r="S15" s="1"/>
    </row>
    <row r="16" spans="2:19" ht="9.75" customHeight="1" x14ac:dyDescent="0.3">
      <c r="B16" s="1"/>
      <c r="C16" s="46"/>
      <c r="D16" s="13"/>
      <c r="E16" s="13"/>
      <c r="F16" s="35"/>
      <c r="G16" s="35"/>
      <c r="H16" s="13"/>
      <c r="I16" s="13"/>
      <c r="J16" s="13"/>
      <c r="K16" s="13"/>
      <c r="L16" s="69"/>
      <c r="M16" s="13"/>
      <c r="N16" s="46"/>
      <c r="O16" s="13"/>
      <c r="P16" s="46"/>
      <c r="Q16" s="13"/>
      <c r="R16" s="46"/>
      <c r="S16" s="1"/>
    </row>
    <row r="17" spans="2:19" x14ac:dyDescent="0.3">
      <c r="B17" s="1"/>
      <c r="C17" s="46"/>
      <c r="D17" s="13"/>
      <c r="E17" s="13"/>
      <c r="F17" s="25" t="s">
        <v>20</v>
      </c>
      <c r="G17" s="13"/>
      <c r="H17" s="13"/>
      <c r="I17" s="13"/>
      <c r="J17" s="13"/>
      <c r="K17" s="13"/>
      <c r="L17" s="73" t="s">
        <v>4</v>
      </c>
      <c r="M17" s="13"/>
      <c r="N17" s="65"/>
      <c r="O17" s="13"/>
      <c r="P17" s="46"/>
      <c r="Q17" s="13"/>
      <c r="R17" s="46"/>
      <c r="S17" s="1"/>
    </row>
    <row r="18" spans="2:19" s="11" customFormat="1" ht="51" x14ac:dyDescent="0.2">
      <c r="B18" s="3"/>
      <c r="C18" s="60"/>
      <c r="D18" s="108" t="s">
        <v>6</v>
      </c>
      <c r="E18" s="109"/>
      <c r="F18" s="29" t="s">
        <v>2</v>
      </c>
      <c r="G18" s="29" t="s">
        <v>3</v>
      </c>
      <c r="H18" s="30" t="s">
        <v>7</v>
      </c>
      <c r="I18" s="30" t="s">
        <v>8</v>
      </c>
      <c r="J18" s="48"/>
      <c r="K18" s="49" t="s">
        <v>21</v>
      </c>
      <c r="L18" s="30" t="s">
        <v>30</v>
      </c>
      <c r="M18" s="49" t="s">
        <v>22</v>
      </c>
      <c r="N18" s="30" t="s">
        <v>34</v>
      </c>
      <c r="O18" s="48"/>
      <c r="P18" s="30" t="s">
        <v>9</v>
      </c>
      <c r="Q18" s="49" t="s">
        <v>23</v>
      </c>
      <c r="R18" s="30" t="s">
        <v>33</v>
      </c>
      <c r="S18" s="4"/>
    </row>
    <row r="19" spans="2:19" x14ac:dyDescent="0.3">
      <c r="B19" s="1"/>
      <c r="C19" s="61">
        <v>1</v>
      </c>
      <c r="D19" s="100"/>
      <c r="E19" s="101"/>
      <c r="F19" s="74"/>
      <c r="G19" s="74"/>
      <c r="H19" s="58"/>
      <c r="I19" s="84">
        <v>1</v>
      </c>
      <c r="J19" s="50"/>
      <c r="K19" s="55">
        <f>IF(H19=0.025,((0.802*F19)-G19)-((0.802*$F$10)-$G$10),IF(H19=0.1,((0.808*F19)-G19))-((0.808*$F$15)-$G$15))</f>
        <v>0</v>
      </c>
      <c r="L19" s="70" t="str">
        <f>IF(OR(ISBLANK(A1_sample),ISBLANK(A2_sample)),"",Change_absorbance)</f>
        <v/>
      </c>
      <c r="M19" s="78" t="b">
        <f>IF(H19=0.1,(0.2478*K19*I19),IF(H19=0.025,(0.9627*K19*I19)))</f>
        <v>0</v>
      </c>
      <c r="N19" s="67" t="str">
        <f>IF(OR(ISBLANK(A1_sample),ISBLANK(A2_sample)),"",Concentration_gL)</f>
        <v/>
      </c>
      <c r="O19" s="79"/>
      <c r="P19" s="58"/>
      <c r="Q19" s="80" t="e">
        <f>Concentration_gL*100/Sample_con_gL</f>
        <v>#DIV/0!</v>
      </c>
      <c r="R19" s="67" t="str">
        <f>IF(ISERROR(Concentration_gg),"",Concentration_gg)</f>
        <v/>
      </c>
      <c r="S19" s="1"/>
    </row>
    <row r="20" spans="2:19" x14ac:dyDescent="0.3">
      <c r="B20" s="1"/>
      <c r="C20" s="61">
        <v>2</v>
      </c>
      <c r="D20" s="100"/>
      <c r="E20" s="101"/>
      <c r="F20" s="74"/>
      <c r="G20" s="74"/>
      <c r="H20" s="58"/>
      <c r="I20" s="84">
        <v>1</v>
      </c>
      <c r="J20" s="50"/>
      <c r="K20" s="55">
        <f t="shared" ref="K20:K58" si="0">IF(H20=0.025,((0.802*F20)-G20)-((0.802*$F$10)-$G$10),IF(H20=0.1,((0.808*F20)-G20))-((0.808*$F$15)-$G$15))</f>
        <v>0</v>
      </c>
      <c r="L20" s="70" t="str">
        <f t="shared" ref="L20:L58" si="1">IF(OR(ISBLANK(A1_sample),ISBLANK(A2_sample)),"",Change_absorbance)</f>
        <v/>
      </c>
      <c r="M20" s="78" t="b">
        <f>IF(H20=0.1,(0.2478*K20*I20),IF(H20=0.025,(0.9627*K20*I20)))</f>
        <v>0</v>
      </c>
      <c r="N20" s="67" t="str">
        <f t="shared" ref="N20:N58" si="2">IF(OR(ISBLANK(A1_sample),ISBLANK(A2_sample)),"",Concentration_gL)</f>
        <v/>
      </c>
      <c r="O20" s="79"/>
      <c r="P20" s="58"/>
      <c r="Q20" s="80" t="e">
        <f t="shared" ref="Q20:Q58" si="3">Concentration_gL*100/Sample_con_gL</f>
        <v>#DIV/0!</v>
      </c>
      <c r="R20" s="67" t="str">
        <f t="shared" ref="R20:R51" si="4">IF(ISERROR(Concentration_gg),"",Concentration_gg)</f>
        <v/>
      </c>
      <c r="S20" s="1"/>
    </row>
    <row r="21" spans="2:19" x14ac:dyDescent="0.3">
      <c r="B21" s="1"/>
      <c r="C21" s="61">
        <v>3</v>
      </c>
      <c r="D21" s="100"/>
      <c r="E21" s="101"/>
      <c r="F21" s="74"/>
      <c r="G21" s="74"/>
      <c r="H21" s="58"/>
      <c r="I21" s="84">
        <v>1</v>
      </c>
      <c r="J21" s="50"/>
      <c r="K21" s="55">
        <f t="shared" si="0"/>
        <v>0</v>
      </c>
      <c r="L21" s="70" t="str">
        <f t="shared" si="1"/>
        <v/>
      </c>
      <c r="M21" s="78" t="b">
        <f t="shared" ref="M21:M58" si="5">IF(H21=0.1,(0.2478*K21*I21),IF(H21=0.025,(0.9627*K21*I21)))</f>
        <v>0</v>
      </c>
      <c r="N21" s="67" t="str">
        <f t="shared" si="2"/>
        <v/>
      </c>
      <c r="O21" s="79"/>
      <c r="P21" s="58"/>
      <c r="Q21" s="80" t="e">
        <f t="shared" si="3"/>
        <v>#DIV/0!</v>
      </c>
      <c r="R21" s="67" t="str">
        <f t="shared" si="4"/>
        <v/>
      </c>
      <c r="S21" s="1"/>
    </row>
    <row r="22" spans="2:19" x14ac:dyDescent="0.3">
      <c r="B22" s="1"/>
      <c r="C22" s="61">
        <v>4</v>
      </c>
      <c r="D22" s="100"/>
      <c r="E22" s="101"/>
      <c r="F22" s="74"/>
      <c r="G22" s="74"/>
      <c r="H22" s="58"/>
      <c r="I22" s="84">
        <v>1</v>
      </c>
      <c r="J22" s="50"/>
      <c r="K22" s="55">
        <f t="shared" si="0"/>
        <v>0</v>
      </c>
      <c r="L22" s="70" t="str">
        <f t="shared" si="1"/>
        <v/>
      </c>
      <c r="M22" s="78" t="b">
        <f t="shared" si="5"/>
        <v>0</v>
      </c>
      <c r="N22" s="67" t="str">
        <f t="shared" si="2"/>
        <v/>
      </c>
      <c r="O22" s="79"/>
      <c r="P22" s="58"/>
      <c r="Q22" s="80" t="e">
        <f t="shared" si="3"/>
        <v>#DIV/0!</v>
      </c>
      <c r="R22" s="67" t="str">
        <f t="shared" si="4"/>
        <v/>
      </c>
      <c r="S22" s="1"/>
    </row>
    <row r="23" spans="2:19" x14ac:dyDescent="0.3">
      <c r="B23" s="1"/>
      <c r="C23" s="61">
        <v>5</v>
      </c>
      <c r="D23" s="100"/>
      <c r="E23" s="101"/>
      <c r="F23" s="74"/>
      <c r="G23" s="74"/>
      <c r="H23" s="58"/>
      <c r="I23" s="84">
        <v>1</v>
      </c>
      <c r="J23" s="50"/>
      <c r="K23" s="55">
        <f t="shared" si="0"/>
        <v>0</v>
      </c>
      <c r="L23" s="70" t="str">
        <f t="shared" si="1"/>
        <v/>
      </c>
      <c r="M23" s="78" t="b">
        <f t="shared" si="5"/>
        <v>0</v>
      </c>
      <c r="N23" s="67" t="str">
        <f t="shared" si="2"/>
        <v/>
      </c>
      <c r="O23" s="79"/>
      <c r="P23" s="58"/>
      <c r="Q23" s="80" t="e">
        <f t="shared" si="3"/>
        <v>#DIV/0!</v>
      </c>
      <c r="R23" s="67" t="str">
        <f t="shared" si="4"/>
        <v/>
      </c>
      <c r="S23" s="1"/>
    </row>
    <row r="24" spans="2:19" x14ac:dyDescent="0.3">
      <c r="B24" s="1"/>
      <c r="C24" s="61">
        <v>6</v>
      </c>
      <c r="D24" s="100"/>
      <c r="E24" s="101"/>
      <c r="F24" s="74"/>
      <c r="G24" s="74"/>
      <c r="H24" s="58"/>
      <c r="I24" s="84">
        <v>1</v>
      </c>
      <c r="J24" s="50"/>
      <c r="K24" s="55">
        <f t="shared" si="0"/>
        <v>0</v>
      </c>
      <c r="L24" s="70" t="str">
        <f t="shared" si="1"/>
        <v/>
      </c>
      <c r="M24" s="78" t="b">
        <f t="shared" si="5"/>
        <v>0</v>
      </c>
      <c r="N24" s="67" t="str">
        <f t="shared" si="2"/>
        <v/>
      </c>
      <c r="O24" s="79"/>
      <c r="P24" s="58"/>
      <c r="Q24" s="80" t="e">
        <f t="shared" si="3"/>
        <v>#DIV/0!</v>
      </c>
      <c r="R24" s="67" t="str">
        <f t="shared" si="4"/>
        <v/>
      </c>
      <c r="S24" s="1"/>
    </row>
    <row r="25" spans="2:19" x14ac:dyDescent="0.3">
      <c r="B25" s="1"/>
      <c r="C25" s="61">
        <v>7</v>
      </c>
      <c r="D25" s="100"/>
      <c r="E25" s="101"/>
      <c r="F25" s="74"/>
      <c r="G25" s="74"/>
      <c r="H25" s="58"/>
      <c r="I25" s="84">
        <v>1</v>
      </c>
      <c r="J25" s="50"/>
      <c r="K25" s="55">
        <f t="shared" si="0"/>
        <v>0</v>
      </c>
      <c r="L25" s="70" t="str">
        <f t="shared" si="1"/>
        <v/>
      </c>
      <c r="M25" s="78" t="b">
        <f t="shared" si="5"/>
        <v>0</v>
      </c>
      <c r="N25" s="67" t="str">
        <f t="shared" si="2"/>
        <v/>
      </c>
      <c r="O25" s="79"/>
      <c r="P25" s="58"/>
      <c r="Q25" s="80" t="e">
        <f t="shared" si="3"/>
        <v>#DIV/0!</v>
      </c>
      <c r="R25" s="67" t="str">
        <f t="shared" si="4"/>
        <v/>
      </c>
      <c r="S25" s="1"/>
    </row>
    <row r="26" spans="2:19" x14ac:dyDescent="0.3">
      <c r="B26" s="1"/>
      <c r="C26" s="61">
        <v>8</v>
      </c>
      <c r="D26" s="100"/>
      <c r="E26" s="101"/>
      <c r="F26" s="74"/>
      <c r="G26" s="74"/>
      <c r="H26" s="58"/>
      <c r="I26" s="84">
        <v>1</v>
      </c>
      <c r="J26" s="50"/>
      <c r="K26" s="55">
        <f t="shared" si="0"/>
        <v>0</v>
      </c>
      <c r="L26" s="70" t="str">
        <f t="shared" si="1"/>
        <v/>
      </c>
      <c r="M26" s="78" t="b">
        <f t="shared" si="5"/>
        <v>0</v>
      </c>
      <c r="N26" s="67" t="str">
        <f t="shared" si="2"/>
        <v/>
      </c>
      <c r="O26" s="79"/>
      <c r="P26" s="58"/>
      <c r="Q26" s="80" t="e">
        <f t="shared" si="3"/>
        <v>#DIV/0!</v>
      </c>
      <c r="R26" s="67" t="str">
        <f t="shared" si="4"/>
        <v/>
      </c>
      <c r="S26" s="1"/>
    </row>
    <row r="27" spans="2:19" x14ac:dyDescent="0.3">
      <c r="B27" s="1"/>
      <c r="C27" s="61">
        <v>9</v>
      </c>
      <c r="D27" s="100"/>
      <c r="E27" s="101"/>
      <c r="F27" s="74"/>
      <c r="G27" s="74"/>
      <c r="H27" s="58"/>
      <c r="I27" s="84">
        <v>1</v>
      </c>
      <c r="J27" s="50"/>
      <c r="K27" s="55">
        <f t="shared" si="0"/>
        <v>0</v>
      </c>
      <c r="L27" s="70" t="str">
        <f t="shared" si="1"/>
        <v/>
      </c>
      <c r="M27" s="78" t="b">
        <f t="shared" si="5"/>
        <v>0</v>
      </c>
      <c r="N27" s="67" t="str">
        <f t="shared" si="2"/>
        <v/>
      </c>
      <c r="O27" s="79"/>
      <c r="P27" s="58"/>
      <c r="Q27" s="80" t="e">
        <f t="shared" si="3"/>
        <v>#DIV/0!</v>
      </c>
      <c r="R27" s="67" t="str">
        <f t="shared" si="4"/>
        <v/>
      </c>
      <c r="S27" s="1"/>
    </row>
    <row r="28" spans="2:19" x14ac:dyDescent="0.3">
      <c r="B28" s="1"/>
      <c r="C28" s="61">
        <v>10</v>
      </c>
      <c r="D28" s="100"/>
      <c r="E28" s="101"/>
      <c r="F28" s="74"/>
      <c r="G28" s="74"/>
      <c r="H28" s="58"/>
      <c r="I28" s="84">
        <v>1</v>
      </c>
      <c r="J28" s="50"/>
      <c r="K28" s="55">
        <f t="shared" si="0"/>
        <v>0</v>
      </c>
      <c r="L28" s="70" t="str">
        <f t="shared" si="1"/>
        <v/>
      </c>
      <c r="M28" s="78" t="b">
        <f t="shared" si="5"/>
        <v>0</v>
      </c>
      <c r="N28" s="67" t="str">
        <f t="shared" si="2"/>
        <v/>
      </c>
      <c r="O28" s="79"/>
      <c r="P28" s="58"/>
      <c r="Q28" s="80" t="e">
        <f t="shared" si="3"/>
        <v>#DIV/0!</v>
      </c>
      <c r="R28" s="67" t="str">
        <f t="shared" si="4"/>
        <v/>
      </c>
      <c r="S28" s="1"/>
    </row>
    <row r="29" spans="2:19" x14ac:dyDescent="0.3">
      <c r="B29" s="1"/>
      <c r="C29" s="61">
        <v>11</v>
      </c>
      <c r="D29" s="100"/>
      <c r="E29" s="101"/>
      <c r="F29" s="74"/>
      <c r="G29" s="74"/>
      <c r="H29" s="58"/>
      <c r="I29" s="84">
        <v>1</v>
      </c>
      <c r="J29" s="50"/>
      <c r="K29" s="55">
        <f t="shared" si="0"/>
        <v>0</v>
      </c>
      <c r="L29" s="70" t="str">
        <f t="shared" si="1"/>
        <v/>
      </c>
      <c r="M29" s="78" t="b">
        <f t="shared" si="5"/>
        <v>0</v>
      </c>
      <c r="N29" s="67" t="str">
        <f t="shared" si="2"/>
        <v/>
      </c>
      <c r="O29" s="79"/>
      <c r="P29" s="58"/>
      <c r="Q29" s="80" t="e">
        <f t="shared" si="3"/>
        <v>#DIV/0!</v>
      </c>
      <c r="R29" s="67" t="str">
        <f>IF(ISERROR(Concentration_gg),"",Concentration_gg)</f>
        <v/>
      </c>
      <c r="S29" s="1"/>
    </row>
    <row r="30" spans="2:19" x14ac:dyDescent="0.3">
      <c r="B30" s="1"/>
      <c r="C30" s="61">
        <v>12</v>
      </c>
      <c r="D30" s="100"/>
      <c r="E30" s="101"/>
      <c r="F30" s="74"/>
      <c r="G30" s="74"/>
      <c r="H30" s="58"/>
      <c r="I30" s="84">
        <v>1</v>
      </c>
      <c r="J30" s="50"/>
      <c r="K30" s="55">
        <f t="shared" si="0"/>
        <v>0</v>
      </c>
      <c r="L30" s="70" t="str">
        <f t="shared" si="1"/>
        <v/>
      </c>
      <c r="M30" s="78" t="b">
        <f t="shared" si="5"/>
        <v>0</v>
      </c>
      <c r="N30" s="67" t="str">
        <f t="shared" si="2"/>
        <v/>
      </c>
      <c r="O30" s="79"/>
      <c r="P30" s="58"/>
      <c r="Q30" s="80" t="e">
        <f t="shared" si="3"/>
        <v>#DIV/0!</v>
      </c>
      <c r="R30" s="67" t="str">
        <f t="shared" si="4"/>
        <v/>
      </c>
      <c r="S30" s="1"/>
    </row>
    <row r="31" spans="2:19" x14ac:dyDescent="0.3">
      <c r="B31" s="1"/>
      <c r="C31" s="61">
        <v>13</v>
      </c>
      <c r="D31" s="100"/>
      <c r="E31" s="101"/>
      <c r="F31" s="74"/>
      <c r="G31" s="74"/>
      <c r="H31" s="58"/>
      <c r="I31" s="84">
        <v>1</v>
      </c>
      <c r="J31" s="50"/>
      <c r="K31" s="55">
        <f t="shared" si="0"/>
        <v>0</v>
      </c>
      <c r="L31" s="70" t="str">
        <f t="shared" si="1"/>
        <v/>
      </c>
      <c r="M31" s="78" t="b">
        <f t="shared" si="5"/>
        <v>0</v>
      </c>
      <c r="N31" s="67" t="str">
        <f t="shared" si="2"/>
        <v/>
      </c>
      <c r="O31" s="79"/>
      <c r="P31" s="58"/>
      <c r="Q31" s="80" t="e">
        <f t="shared" si="3"/>
        <v>#DIV/0!</v>
      </c>
      <c r="R31" s="67" t="str">
        <f t="shared" si="4"/>
        <v/>
      </c>
      <c r="S31" s="1"/>
    </row>
    <row r="32" spans="2:19" x14ac:dyDescent="0.3">
      <c r="B32" s="1"/>
      <c r="C32" s="61">
        <v>14</v>
      </c>
      <c r="D32" s="100"/>
      <c r="E32" s="101"/>
      <c r="F32" s="74"/>
      <c r="G32" s="74"/>
      <c r="H32" s="58"/>
      <c r="I32" s="84">
        <v>1</v>
      </c>
      <c r="J32" s="50"/>
      <c r="K32" s="55">
        <f t="shared" si="0"/>
        <v>0</v>
      </c>
      <c r="L32" s="70" t="str">
        <f t="shared" si="1"/>
        <v/>
      </c>
      <c r="M32" s="78" t="b">
        <f t="shared" si="5"/>
        <v>0</v>
      </c>
      <c r="N32" s="67" t="str">
        <f t="shared" si="2"/>
        <v/>
      </c>
      <c r="O32" s="79"/>
      <c r="P32" s="58"/>
      <c r="Q32" s="80" t="e">
        <f t="shared" si="3"/>
        <v>#DIV/0!</v>
      </c>
      <c r="R32" s="67" t="str">
        <f t="shared" si="4"/>
        <v/>
      </c>
      <c r="S32" s="1"/>
    </row>
    <row r="33" spans="2:19" x14ac:dyDescent="0.3">
      <c r="B33" s="1"/>
      <c r="C33" s="61">
        <v>15</v>
      </c>
      <c r="D33" s="100"/>
      <c r="E33" s="101"/>
      <c r="F33" s="74"/>
      <c r="G33" s="74"/>
      <c r="H33" s="58"/>
      <c r="I33" s="84">
        <v>1</v>
      </c>
      <c r="J33" s="50"/>
      <c r="K33" s="55">
        <f t="shared" si="0"/>
        <v>0</v>
      </c>
      <c r="L33" s="70" t="str">
        <f t="shared" si="1"/>
        <v/>
      </c>
      <c r="M33" s="78" t="b">
        <f t="shared" si="5"/>
        <v>0</v>
      </c>
      <c r="N33" s="67" t="str">
        <f t="shared" si="2"/>
        <v/>
      </c>
      <c r="O33" s="79"/>
      <c r="P33" s="58"/>
      <c r="Q33" s="80" t="e">
        <f t="shared" si="3"/>
        <v>#DIV/0!</v>
      </c>
      <c r="R33" s="67" t="str">
        <f t="shared" si="4"/>
        <v/>
      </c>
      <c r="S33" s="1"/>
    </row>
    <row r="34" spans="2:19" x14ac:dyDescent="0.3">
      <c r="B34" s="1"/>
      <c r="C34" s="61">
        <v>16</v>
      </c>
      <c r="D34" s="100"/>
      <c r="E34" s="101"/>
      <c r="F34" s="74"/>
      <c r="G34" s="74"/>
      <c r="H34" s="58"/>
      <c r="I34" s="84">
        <v>1</v>
      </c>
      <c r="J34" s="50"/>
      <c r="K34" s="55">
        <f t="shared" si="0"/>
        <v>0</v>
      </c>
      <c r="L34" s="70" t="str">
        <f t="shared" si="1"/>
        <v/>
      </c>
      <c r="M34" s="78" t="b">
        <f t="shared" si="5"/>
        <v>0</v>
      </c>
      <c r="N34" s="67" t="str">
        <f t="shared" si="2"/>
        <v/>
      </c>
      <c r="O34" s="79"/>
      <c r="P34" s="58"/>
      <c r="Q34" s="80" t="e">
        <f t="shared" si="3"/>
        <v>#DIV/0!</v>
      </c>
      <c r="R34" s="67" t="str">
        <f t="shared" si="4"/>
        <v/>
      </c>
      <c r="S34" s="1"/>
    </row>
    <row r="35" spans="2:19" x14ac:dyDescent="0.3">
      <c r="B35" s="1"/>
      <c r="C35" s="61">
        <v>17</v>
      </c>
      <c r="D35" s="100"/>
      <c r="E35" s="101"/>
      <c r="F35" s="74"/>
      <c r="G35" s="74"/>
      <c r="H35" s="58"/>
      <c r="I35" s="84">
        <v>1</v>
      </c>
      <c r="J35" s="50"/>
      <c r="K35" s="55">
        <f t="shared" si="0"/>
        <v>0</v>
      </c>
      <c r="L35" s="70" t="str">
        <f t="shared" si="1"/>
        <v/>
      </c>
      <c r="M35" s="78" t="b">
        <f t="shared" si="5"/>
        <v>0</v>
      </c>
      <c r="N35" s="67" t="str">
        <f t="shared" si="2"/>
        <v/>
      </c>
      <c r="O35" s="79"/>
      <c r="P35" s="58"/>
      <c r="Q35" s="80" t="e">
        <f t="shared" si="3"/>
        <v>#DIV/0!</v>
      </c>
      <c r="R35" s="67" t="str">
        <f t="shared" si="4"/>
        <v/>
      </c>
      <c r="S35" s="1"/>
    </row>
    <row r="36" spans="2:19" x14ac:dyDescent="0.3">
      <c r="B36" s="1"/>
      <c r="C36" s="61">
        <v>18</v>
      </c>
      <c r="D36" s="100"/>
      <c r="E36" s="101"/>
      <c r="F36" s="74"/>
      <c r="G36" s="74"/>
      <c r="H36" s="58"/>
      <c r="I36" s="84">
        <v>1</v>
      </c>
      <c r="J36" s="50"/>
      <c r="K36" s="55">
        <f t="shared" si="0"/>
        <v>0</v>
      </c>
      <c r="L36" s="70" t="str">
        <f t="shared" si="1"/>
        <v/>
      </c>
      <c r="M36" s="78" t="b">
        <f t="shared" si="5"/>
        <v>0</v>
      </c>
      <c r="N36" s="67" t="str">
        <f t="shared" si="2"/>
        <v/>
      </c>
      <c r="O36" s="79"/>
      <c r="P36" s="58"/>
      <c r="Q36" s="80" t="e">
        <f t="shared" si="3"/>
        <v>#DIV/0!</v>
      </c>
      <c r="R36" s="67" t="str">
        <f t="shared" si="4"/>
        <v/>
      </c>
      <c r="S36" s="1"/>
    </row>
    <row r="37" spans="2:19" x14ac:dyDescent="0.3">
      <c r="B37" s="1"/>
      <c r="C37" s="61">
        <v>19</v>
      </c>
      <c r="D37" s="100"/>
      <c r="E37" s="101"/>
      <c r="F37" s="74"/>
      <c r="G37" s="74"/>
      <c r="H37" s="58"/>
      <c r="I37" s="84">
        <v>1</v>
      </c>
      <c r="J37" s="50"/>
      <c r="K37" s="55">
        <f t="shared" si="0"/>
        <v>0</v>
      </c>
      <c r="L37" s="70" t="str">
        <f t="shared" si="1"/>
        <v/>
      </c>
      <c r="M37" s="78" t="b">
        <f t="shared" si="5"/>
        <v>0</v>
      </c>
      <c r="N37" s="67" t="str">
        <f t="shared" si="2"/>
        <v/>
      </c>
      <c r="O37" s="79"/>
      <c r="P37" s="58"/>
      <c r="Q37" s="80" t="e">
        <f t="shared" si="3"/>
        <v>#DIV/0!</v>
      </c>
      <c r="R37" s="67" t="str">
        <f t="shared" si="4"/>
        <v/>
      </c>
      <c r="S37" s="1"/>
    </row>
    <row r="38" spans="2:19" x14ac:dyDescent="0.3">
      <c r="B38" s="1"/>
      <c r="C38" s="61">
        <v>20</v>
      </c>
      <c r="D38" s="100"/>
      <c r="E38" s="101"/>
      <c r="F38" s="74"/>
      <c r="G38" s="74"/>
      <c r="H38" s="58"/>
      <c r="I38" s="84">
        <v>1</v>
      </c>
      <c r="J38" s="50"/>
      <c r="K38" s="55">
        <f t="shared" si="0"/>
        <v>0</v>
      </c>
      <c r="L38" s="70" t="str">
        <f t="shared" si="1"/>
        <v/>
      </c>
      <c r="M38" s="78" t="b">
        <f t="shared" si="5"/>
        <v>0</v>
      </c>
      <c r="N38" s="67" t="str">
        <f t="shared" si="2"/>
        <v/>
      </c>
      <c r="O38" s="79"/>
      <c r="P38" s="58"/>
      <c r="Q38" s="80" t="e">
        <f t="shared" si="3"/>
        <v>#DIV/0!</v>
      </c>
      <c r="R38" s="67" t="str">
        <f t="shared" si="4"/>
        <v/>
      </c>
      <c r="S38" s="1"/>
    </row>
    <row r="39" spans="2:19" x14ac:dyDescent="0.3">
      <c r="B39" s="1"/>
      <c r="C39" s="61">
        <v>21</v>
      </c>
      <c r="D39" s="100"/>
      <c r="E39" s="101"/>
      <c r="F39" s="74"/>
      <c r="G39" s="74"/>
      <c r="H39" s="58"/>
      <c r="I39" s="84">
        <v>1</v>
      </c>
      <c r="J39" s="50"/>
      <c r="K39" s="55">
        <f t="shared" si="0"/>
        <v>0</v>
      </c>
      <c r="L39" s="70" t="str">
        <f t="shared" si="1"/>
        <v/>
      </c>
      <c r="M39" s="78" t="b">
        <f t="shared" si="5"/>
        <v>0</v>
      </c>
      <c r="N39" s="67" t="str">
        <f t="shared" si="2"/>
        <v/>
      </c>
      <c r="O39" s="79"/>
      <c r="P39" s="58"/>
      <c r="Q39" s="80" t="e">
        <f t="shared" si="3"/>
        <v>#DIV/0!</v>
      </c>
      <c r="R39" s="67" t="str">
        <f>IF(ISERROR(Concentration_gg),"",Concentration_gg)</f>
        <v/>
      </c>
      <c r="S39" s="1"/>
    </row>
    <row r="40" spans="2:19" x14ac:dyDescent="0.3">
      <c r="B40" s="1"/>
      <c r="C40" s="61">
        <v>22</v>
      </c>
      <c r="D40" s="100"/>
      <c r="E40" s="101"/>
      <c r="F40" s="74"/>
      <c r="G40" s="74"/>
      <c r="H40" s="58"/>
      <c r="I40" s="84">
        <v>1</v>
      </c>
      <c r="J40" s="50"/>
      <c r="K40" s="55">
        <f t="shared" si="0"/>
        <v>0</v>
      </c>
      <c r="L40" s="70" t="str">
        <f t="shared" si="1"/>
        <v/>
      </c>
      <c r="M40" s="78" t="b">
        <f t="shared" si="5"/>
        <v>0</v>
      </c>
      <c r="N40" s="67" t="str">
        <f t="shared" si="2"/>
        <v/>
      </c>
      <c r="O40" s="79"/>
      <c r="P40" s="58"/>
      <c r="Q40" s="80" t="e">
        <f t="shared" si="3"/>
        <v>#DIV/0!</v>
      </c>
      <c r="R40" s="67" t="str">
        <f t="shared" si="4"/>
        <v/>
      </c>
      <c r="S40" s="1"/>
    </row>
    <row r="41" spans="2:19" x14ac:dyDescent="0.3">
      <c r="B41" s="1"/>
      <c r="C41" s="61">
        <v>23</v>
      </c>
      <c r="D41" s="100"/>
      <c r="E41" s="101"/>
      <c r="F41" s="74"/>
      <c r="G41" s="74"/>
      <c r="H41" s="58"/>
      <c r="I41" s="84">
        <v>1</v>
      </c>
      <c r="J41" s="50"/>
      <c r="K41" s="55">
        <f t="shared" si="0"/>
        <v>0</v>
      </c>
      <c r="L41" s="70" t="str">
        <f t="shared" si="1"/>
        <v/>
      </c>
      <c r="M41" s="78" t="b">
        <f t="shared" si="5"/>
        <v>0</v>
      </c>
      <c r="N41" s="67" t="str">
        <f t="shared" si="2"/>
        <v/>
      </c>
      <c r="O41" s="79"/>
      <c r="P41" s="58"/>
      <c r="Q41" s="80" t="e">
        <f t="shared" si="3"/>
        <v>#DIV/0!</v>
      </c>
      <c r="R41" s="67" t="str">
        <f t="shared" si="4"/>
        <v/>
      </c>
      <c r="S41" s="1"/>
    </row>
    <row r="42" spans="2:19" x14ac:dyDescent="0.3">
      <c r="B42" s="1"/>
      <c r="C42" s="61">
        <v>24</v>
      </c>
      <c r="D42" s="100"/>
      <c r="E42" s="101"/>
      <c r="F42" s="74"/>
      <c r="G42" s="74"/>
      <c r="H42" s="58"/>
      <c r="I42" s="84">
        <v>1</v>
      </c>
      <c r="J42" s="50"/>
      <c r="K42" s="55">
        <f t="shared" si="0"/>
        <v>0</v>
      </c>
      <c r="L42" s="70" t="str">
        <f t="shared" si="1"/>
        <v/>
      </c>
      <c r="M42" s="78" t="b">
        <f t="shared" si="5"/>
        <v>0</v>
      </c>
      <c r="N42" s="67" t="str">
        <f t="shared" si="2"/>
        <v/>
      </c>
      <c r="O42" s="79"/>
      <c r="P42" s="58"/>
      <c r="Q42" s="80" t="e">
        <f t="shared" si="3"/>
        <v>#DIV/0!</v>
      </c>
      <c r="R42" s="67" t="str">
        <f t="shared" si="4"/>
        <v/>
      </c>
      <c r="S42" s="1"/>
    </row>
    <row r="43" spans="2:19" x14ac:dyDescent="0.3">
      <c r="B43" s="1"/>
      <c r="C43" s="61">
        <v>25</v>
      </c>
      <c r="D43" s="100"/>
      <c r="E43" s="101"/>
      <c r="F43" s="74"/>
      <c r="G43" s="74"/>
      <c r="H43" s="58"/>
      <c r="I43" s="84">
        <v>1</v>
      </c>
      <c r="J43" s="50"/>
      <c r="K43" s="55">
        <f t="shared" si="0"/>
        <v>0</v>
      </c>
      <c r="L43" s="70" t="str">
        <f t="shared" si="1"/>
        <v/>
      </c>
      <c r="M43" s="78" t="b">
        <f t="shared" si="5"/>
        <v>0</v>
      </c>
      <c r="N43" s="67" t="str">
        <f t="shared" si="2"/>
        <v/>
      </c>
      <c r="O43" s="79"/>
      <c r="P43" s="58"/>
      <c r="Q43" s="80" t="e">
        <f t="shared" si="3"/>
        <v>#DIV/0!</v>
      </c>
      <c r="R43" s="67" t="str">
        <f t="shared" si="4"/>
        <v/>
      </c>
      <c r="S43" s="1"/>
    </row>
    <row r="44" spans="2:19" x14ac:dyDescent="0.3">
      <c r="B44" s="1"/>
      <c r="C44" s="61">
        <v>26</v>
      </c>
      <c r="D44" s="100"/>
      <c r="E44" s="101"/>
      <c r="F44" s="74"/>
      <c r="G44" s="74"/>
      <c r="H44" s="58"/>
      <c r="I44" s="84">
        <v>1</v>
      </c>
      <c r="J44" s="50"/>
      <c r="K44" s="55">
        <f t="shared" si="0"/>
        <v>0</v>
      </c>
      <c r="L44" s="70" t="str">
        <f t="shared" si="1"/>
        <v/>
      </c>
      <c r="M44" s="78" t="b">
        <f t="shared" si="5"/>
        <v>0</v>
      </c>
      <c r="N44" s="67" t="str">
        <f t="shared" si="2"/>
        <v/>
      </c>
      <c r="O44" s="79"/>
      <c r="P44" s="58"/>
      <c r="Q44" s="80" t="e">
        <f t="shared" si="3"/>
        <v>#DIV/0!</v>
      </c>
      <c r="R44" s="67" t="str">
        <f t="shared" si="4"/>
        <v/>
      </c>
      <c r="S44" s="1"/>
    </row>
    <row r="45" spans="2:19" x14ac:dyDescent="0.3">
      <c r="B45" s="1"/>
      <c r="C45" s="61">
        <v>27</v>
      </c>
      <c r="D45" s="100"/>
      <c r="E45" s="101"/>
      <c r="F45" s="74"/>
      <c r="G45" s="74"/>
      <c r="H45" s="58"/>
      <c r="I45" s="84">
        <v>1</v>
      </c>
      <c r="J45" s="50"/>
      <c r="K45" s="55">
        <f t="shared" si="0"/>
        <v>0</v>
      </c>
      <c r="L45" s="70" t="str">
        <f t="shared" si="1"/>
        <v/>
      </c>
      <c r="M45" s="78" t="b">
        <f t="shared" si="5"/>
        <v>0</v>
      </c>
      <c r="N45" s="67" t="str">
        <f t="shared" si="2"/>
        <v/>
      </c>
      <c r="O45" s="79"/>
      <c r="P45" s="58"/>
      <c r="Q45" s="80" t="e">
        <f t="shared" si="3"/>
        <v>#DIV/0!</v>
      </c>
      <c r="R45" s="67" t="str">
        <f t="shared" si="4"/>
        <v/>
      </c>
      <c r="S45" s="1"/>
    </row>
    <row r="46" spans="2:19" x14ac:dyDescent="0.3">
      <c r="B46" s="1"/>
      <c r="C46" s="61">
        <v>28</v>
      </c>
      <c r="D46" s="100"/>
      <c r="E46" s="101"/>
      <c r="F46" s="74"/>
      <c r="G46" s="74"/>
      <c r="H46" s="58"/>
      <c r="I46" s="84">
        <v>1</v>
      </c>
      <c r="J46" s="50"/>
      <c r="K46" s="55">
        <f t="shared" si="0"/>
        <v>0</v>
      </c>
      <c r="L46" s="70" t="str">
        <f t="shared" si="1"/>
        <v/>
      </c>
      <c r="M46" s="78" t="b">
        <f t="shared" si="5"/>
        <v>0</v>
      </c>
      <c r="N46" s="67" t="str">
        <f t="shared" si="2"/>
        <v/>
      </c>
      <c r="O46" s="79"/>
      <c r="P46" s="58"/>
      <c r="Q46" s="80" t="e">
        <f t="shared" si="3"/>
        <v>#DIV/0!</v>
      </c>
      <c r="R46" s="67" t="str">
        <f t="shared" si="4"/>
        <v/>
      </c>
      <c r="S46" s="1"/>
    </row>
    <row r="47" spans="2:19" x14ac:dyDescent="0.3">
      <c r="B47" s="1"/>
      <c r="C47" s="61">
        <v>29</v>
      </c>
      <c r="D47" s="100"/>
      <c r="E47" s="101"/>
      <c r="F47" s="74"/>
      <c r="G47" s="74"/>
      <c r="H47" s="58"/>
      <c r="I47" s="84">
        <v>1</v>
      </c>
      <c r="J47" s="50"/>
      <c r="K47" s="55">
        <f t="shared" si="0"/>
        <v>0</v>
      </c>
      <c r="L47" s="70" t="str">
        <f t="shared" si="1"/>
        <v/>
      </c>
      <c r="M47" s="78" t="b">
        <f t="shared" si="5"/>
        <v>0</v>
      </c>
      <c r="N47" s="67" t="str">
        <f t="shared" si="2"/>
        <v/>
      </c>
      <c r="O47" s="79"/>
      <c r="P47" s="58"/>
      <c r="Q47" s="80" t="e">
        <f t="shared" si="3"/>
        <v>#DIV/0!</v>
      </c>
      <c r="R47" s="67" t="str">
        <f t="shared" si="4"/>
        <v/>
      </c>
      <c r="S47" s="1"/>
    </row>
    <row r="48" spans="2:19" x14ac:dyDescent="0.3">
      <c r="B48" s="1"/>
      <c r="C48" s="61">
        <v>30</v>
      </c>
      <c r="D48" s="100"/>
      <c r="E48" s="101"/>
      <c r="F48" s="74"/>
      <c r="G48" s="74"/>
      <c r="H48" s="58"/>
      <c r="I48" s="84">
        <v>1</v>
      </c>
      <c r="J48" s="50"/>
      <c r="K48" s="55">
        <f t="shared" si="0"/>
        <v>0</v>
      </c>
      <c r="L48" s="70" t="str">
        <f t="shared" si="1"/>
        <v/>
      </c>
      <c r="M48" s="78" t="b">
        <f t="shared" si="5"/>
        <v>0</v>
      </c>
      <c r="N48" s="67" t="str">
        <f t="shared" si="2"/>
        <v/>
      </c>
      <c r="O48" s="79"/>
      <c r="P48" s="58"/>
      <c r="Q48" s="80" t="e">
        <f t="shared" si="3"/>
        <v>#DIV/0!</v>
      </c>
      <c r="R48" s="67" t="str">
        <f t="shared" si="4"/>
        <v/>
      </c>
      <c r="S48" s="1"/>
    </row>
    <row r="49" spans="2:19" x14ac:dyDescent="0.3">
      <c r="B49" s="1"/>
      <c r="C49" s="61">
        <v>31</v>
      </c>
      <c r="D49" s="100"/>
      <c r="E49" s="101"/>
      <c r="F49" s="74"/>
      <c r="G49" s="74"/>
      <c r="H49" s="58"/>
      <c r="I49" s="84">
        <v>1</v>
      </c>
      <c r="J49" s="50"/>
      <c r="K49" s="55">
        <f t="shared" si="0"/>
        <v>0</v>
      </c>
      <c r="L49" s="70" t="str">
        <f t="shared" si="1"/>
        <v/>
      </c>
      <c r="M49" s="78" t="b">
        <f t="shared" si="5"/>
        <v>0</v>
      </c>
      <c r="N49" s="67" t="str">
        <f t="shared" si="2"/>
        <v/>
      </c>
      <c r="O49" s="79"/>
      <c r="P49" s="58"/>
      <c r="Q49" s="80" t="e">
        <f t="shared" si="3"/>
        <v>#DIV/0!</v>
      </c>
      <c r="R49" s="67" t="str">
        <f>IF(ISERROR(Concentration_gg),"",Concentration_gg)</f>
        <v/>
      </c>
      <c r="S49" s="1"/>
    </row>
    <row r="50" spans="2:19" x14ac:dyDescent="0.3">
      <c r="B50" s="1"/>
      <c r="C50" s="61">
        <v>32</v>
      </c>
      <c r="D50" s="100"/>
      <c r="E50" s="101"/>
      <c r="F50" s="74"/>
      <c r="G50" s="74"/>
      <c r="H50" s="58"/>
      <c r="I50" s="84">
        <v>1</v>
      </c>
      <c r="J50" s="50"/>
      <c r="K50" s="55">
        <f t="shared" si="0"/>
        <v>0</v>
      </c>
      <c r="L50" s="70" t="str">
        <f t="shared" si="1"/>
        <v/>
      </c>
      <c r="M50" s="78" t="b">
        <f t="shared" si="5"/>
        <v>0</v>
      </c>
      <c r="N50" s="67" t="str">
        <f t="shared" si="2"/>
        <v/>
      </c>
      <c r="O50" s="79"/>
      <c r="P50" s="58"/>
      <c r="Q50" s="80" t="e">
        <f t="shared" si="3"/>
        <v>#DIV/0!</v>
      </c>
      <c r="R50" s="67" t="str">
        <f t="shared" si="4"/>
        <v/>
      </c>
      <c r="S50" s="1"/>
    </row>
    <row r="51" spans="2:19" x14ac:dyDescent="0.3">
      <c r="B51" s="1"/>
      <c r="C51" s="61">
        <v>33</v>
      </c>
      <c r="D51" s="100"/>
      <c r="E51" s="101"/>
      <c r="F51" s="74"/>
      <c r="G51" s="74"/>
      <c r="H51" s="58"/>
      <c r="I51" s="84">
        <v>1</v>
      </c>
      <c r="J51" s="50"/>
      <c r="K51" s="55">
        <f t="shared" si="0"/>
        <v>0</v>
      </c>
      <c r="L51" s="70" t="str">
        <f t="shared" si="1"/>
        <v/>
      </c>
      <c r="M51" s="78" t="b">
        <f t="shared" si="5"/>
        <v>0</v>
      </c>
      <c r="N51" s="67" t="str">
        <f t="shared" si="2"/>
        <v/>
      </c>
      <c r="O51" s="79"/>
      <c r="P51" s="58"/>
      <c r="Q51" s="80" t="e">
        <f t="shared" si="3"/>
        <v>#DIV/0!</v>
      </c>
      <c r="R51" s="67" t="str">
        <f t="shared" si="4"/>
        <v/>
      </c>
      <c r="S51" s="1"/>
    </row>
    <row r="52" spans="2:19" x14ac:dyDescent="0.3">
      <c r="B52" s="1"/>
      <c r="C52" s="61">
        <v>34</v>
      </c>
      <c r="D52" s="100"/>
      <c r="E52" s="101"/>
      <c r="F52" s="74"/>
      <c r="G52" s="74"/>
      <c r="H52" s="58"/>
      <c r="I52" s="84">
        <v>1</v>
      </c>
      <c r="J52" s="50"/>
      <c r="K52" s="55">
        <f t="shared" si="0"/>
        <v>0</v>
      </c>
      <c r="L52" s="70" t="str">
        <f t="shared" si="1"/>
        <v/>
      </c>
      <c r="M52" s="78" t="b">
        <f t="shared" si="5"/>
        <v>0</v>
      </c>
      <c r="N52" s="67" t="str">
        <f t="shared" si="2"/>
        <v/>
      </c>
      <c r="O52" s="79"/>
      <c r="P52" s="58"/>
      <c r="Q52" s="80" t="e">
        <f t="shared" si="3"/>
        <v>#DIV/0!</v>
      </c>
      <c r="R52" s="67" t="str">
        <f t="shared" ref="R52:R58" si="6">IF(ISERROR(Concentration_gg),"",Concentration_gg)</f>
        <v/>
      </c>
      <c r="S52" s="1"/>
    </row>
    <row r="53" spans="2:19" x14ac:dyDescent="0.3">
      <c r="B53" s="1"/>
      <c r="C53" s="61">
        <v>35</v>
      </c>
      <c r="D53" s="100"/>
      <c r="E53" s="101"/>
      <c r="F53" s="74"/>
      <c r="G53" s="74"/>
      <c r="H53" s="58"/>
      <c r="I53" s="84">
        <v>1</v>
      </c>
      <c r="J53" s="50"/>
      <c r="K53" s="55">
        <f t="shared" si="0"/>
        <v>0</v>
      </c>
      <c r="L53" s="70" t="str">
        <f t="shared" si="1"/>
        <v/>
      </c>
      <c r="M53" s="78" t="b">
        <f t="shared" si="5"/>
        <v>0</v>
      </c>
      <c r="N53" s="67" t="str">
        <f t="shared" si="2"/>
        <v/>
      </c>
      <c r="O53" s="79"/>
      <c r="P53" s="58"/>
      <c r="Q53" s="80" t="e">
        <f t="shared" si="3"/>
        <v>#DIV/0!</v>
      </c>
      <c r="R53" s="67" t="str">
        <f t="shared" si="6"/>
        <v/>
      </c>
      <c r="S53" s="1"/>
    </row>
    <row r="54" spans="2:19" x14ac:dyDescent="0.3">
      <c r="B54" s="1"/>
      <c r="C54" s="61">
        <v>36</v>
      </c>
      <c r="D54" s="100"/>
      <c r="E54" s="101"/>
      <c r="F54" s="74"/>
      <c r="G54" s="74"/>
      <c r="H54" s="58"/>
      <c r="I54" s="84">
        <v>1</v>
      </c>
      <c r="J54" s="50"/>
      <c r="K54" s="55">
        <f t="shared" si="0"/>
        <v>0</v>
      </c>
      <c r="L54" s="70" t="str">
        <f t="shared" si="1"/>
        <v/>
      </c>
      <c r="M54" s="78" t="b">
        <f t="shared" si="5"/>
        <v>0</v>
      </c>
      <c r="N54" s="67" t="str">
        <f t="shared" si="2"/>
        <v/>
      </c>
      <c r="O54" s="79"/>
      <c r="P54" s="58"/>
      <c r="Q54" s="80" t="e">
        <f t="shared" si="3"/>
        <v>#DIV/0!</v>
      </c>
      <c r="R54" s="67" t="str">
        <f t="shared" si="6"/>
        <v/>
      </c>
      <c r="S54" s="1"/>
    </row>
    <row r="55" spans="2:19" x14ac:dyDescent="0.3">
      <c r="B55" s="1"/>
      <c r="C55" s="61">
        <v>37</v>
      </c>
      <c r="D55" s="100"/>
      <c r="E55" s="101"/>
      <c r="F55" s="74"/>
      <c r="G55" s="74"/>
      <c r="H55" s="58"/>
      <c r="I55" s="84">
        <v>1</v>
      </c>
      <c r="J55" s="50"/>
      <c r="K55" s="55">
        <f t="shared" si="0"/>
        <v>0</v>
      </c>
      <c r="L55" s="70" t="str">
        <f t="shared" si="1"/>
        <v/>
      </c>
      <c r="M55" s="78" t="b">
        <f t="shared" si="5"/>
        <v>0</v>
      </c>
      <c r="N55" s="67" t="str">
        <f t="shared" si="2"/>
        <v/>
      </c>
      <c r="O55" s="79"/>
      <c r="P55" s="58"/>
      <c r="Q55" s="80" t="e">
        <f t="shared" si="3"/>
        <v>#DIV/0!</v>
      </c>
      <c r="R55" s="67" t="str">
        <f t="shared" si="6"/>
        <v/>
      </c>
      <c r="S55" s="1"/>
    </row>
    <row r="56" spans="2:19" x14ac:dyDescent="0.3">
      <c r="B56" s="1"/>
      <c r="C56" s="61">
        <v>38</v>
      </c>
      <c r="D56" s="100"/>
      <c r="E56" s="101"/>
      <c r="F56" s="74"/>
      <c r="G56" s="74"/>
      <c r="H56" s="58"/>
      <c r="I56" s="84">
        <v>1</v>
      </c>
      <c r="J56" s="50"/>
      <c r="K56" s="55">
        <f t="shared" si="0"/>
        <v>0</v>
      </c>
      <c r="L56" s="70" t="str">
        <f t="shared" si="1"/>
        <v/>
      </c>
      <c r="M56" s="78" t="b">
        <f t="shared" si="5"/>
        <v>0</v>
      </c>
      <c r="N56" s="67" t="str">
        <f t="shared" si="2"/>
        <v/>
      </c>
      <c r="O56" s="79"/>
      <c r="P56" s="58"/>
      <c r="Q56" s="80" t="e">
        <f t="shared" si="3"/>
        <v>#DIV/0!</v>
      </c>
      <c r="R56" s="67" t="str">
        <f t="shared" si="6"/>
        <v/>
      </c>
      <c r="S56" s="1"/>
    </row>
    <row r="57" spans="2:19" x14ac:dyDescent="0.3">
      <c r="B57" s="1"/>
      <c r="C57" s="61">
        <v>39</v>
      </c>
      <c r="D57" s="100"/>
      <c r="E57" s="101"/>
      <c r="F57" s="74"/>
      <c r="G57" s="74"/>
      <c r="H57" s="58"/>
      <c r="I57" s="84">
        <v>1</v>
      </c>
      <c r="J57" s="50"/>
      <c r="K57" s="55">
        <f t="shared" si="0"/>
        <v>0</v>
      </c>
      <c r="L57" s="70" t="str">
        <f t="shared" si="1"/>
        <v/>
      </c>
      <c r="M57" s="78" t="b">
        <f t="shared" si="5"/>
        <v>0</v>
      </c>
      <c r="N57" s="67" t="str">
        <f t="shared" si="2"/>
        <v/>
      </c>
      <c r="O57" s="79"/>
      <c r="P57" s="58"/>
      <c r="Q57" s="80" t="e">
        <f t="shared" si="3"/>
        <v>#DIV/0!</v>
      </c>
      <c r="R57" s="67" t="str">
        <f t="shared" si="6"/>
        <v/>
      </c>
      <c r="S57" s="1"/>
    </row>
    <row r="58" spans="2:19" x14ac:dyDescent="0.3">
      <c r="B58" s="1"/>
      <c r="C58" s="62">
        <v>40</v>
      </c>
      <c r="D58" s="100"/>
      <c r="E58" s="101"/>
      <c r="F58" s="75"/>
      <c r="G58" s="75"/>
      <c r="H58" s="76"/>
      <c r="I58" s="85">
        <v>1</v>
      </c>
      <c r="J58" s="50"/>
      <c r="K58" s="55">
        <f t="shared" si="0"/>
        <v>0</v>
      </c>
      <c r="L58" s="70" t="str">
        <f t="shared" si="1"/>
        <v/>
      </c>
      <c r="M58" s="78" t="b">
        <f t="shared" si="5"/>
        <v>0</v>
      </c>
      <c r="N58" s="67" t="str">
        <f t="shared" si="2"/>
        <v/>
      </c>
      <c r="O58" s="79"/>
      <c r="P58" s="76"/>
      <c r="Q58" s="81" t="e">
        <f t="shared" si="3"/>
        <v>#DIV/0!</v>
      </c>
      <c r="R58" s="77" t="str">
        <f t="shared" si="6"/>
        <v/>
      </c>
      <c r="S58" s="1"/>
    </row>
    <row r="59" spans="2:19" x14ac:dyDescent="0.3">
      <c r="B59" s="1"/>
      <c r="C59" s="63"/>
      <c r="D59" s="52"/>
      <c r="E59" s="52"/>
      <c r="F59" s="53"/>
      <c r="G59" s="53"/>
      <c r="H59" s="53"/>
      <c r="I59" s="53"/>
      <c r="J59" s="13"/>
      <c r="K59" s="13"/>
      <c r="L59" s="71"/>
      <c r="M59" s="47"/>
      <c r="N59" s="66"/>
      <c r="O59" s="13"/>
      <c r="P59" s="82"/>
      <c r="Q59" s="13"/>
      <c r="R59" s="66"/>
      <c r="S59" s="1"/>
    </row>
    <row r="60" spans="2:19" x14ac:dyDescent="0.3">
      <c r="B60" s="1"/>
      <c r="C60" s="63"/>
      <c r="D60" s="52"/>
      <c r="E60" s="52"/>
      <c r="F60" s="53"/>
      <c r="G60" s="53"/>
      <c r="H60" s="53"/>
      <c r="I60" s="53"/>
      <c r="J60" s="13"/>
      <c r="K60" s="13"/>
      <c r="L60" s="71"/>
      <c r="M60" s="47"/>
      <c r="N60" s="66"/>
      <c r="O60" s="13"/>
      <c r="P60" s="82"/>
      <c r="Q60" s="13"/>
      <c r="R60" s="66"/>
      <c r="S60" s="1"/>
    </row>
    <row r="61" spans="2:19" ht="67.5" customHeight="1" x14ac:dyDescent="0.3">
      <c r="B61" s="1"/>
      <c r="C61" s="102" t="s">
        <v>37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"/>
    </row>
    <row r="62" spans="2:19" ht="400.15" customHeight="1" x14ac:dyDescent="0.3"/>
  </sheetData>
  <sheetProtection algorithmName="SHA-512" hashValue="3f3FdDe0nymllDQ+gFKE75FuG4PnFEURATDFtKZptfwD9pZcAhUzniTuzfRtaNhpmJbgFL3CztJ8Ufi3qS8pEg==" saltValue="lUc/pSGZwSUfBytBM9TERQ==" spinCount="100000" sheet="1" objects="1" scenarios="1"/>
  <mergeCells count="45">
    <mergeCell ref="C61:R61"/>
    <mergeCell ref="F4:I4"/>
    <mergeCell ref="D7:D10"/>
    <mergeCell ref="D12:D15"/>
    <mergeCell ref="D20:E20"/>
    <mergeCell ref="D19:E19"/>
    <mergeCell ref="D18:E18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5:E55"/>
    <mergeCell ref="D56:E56"/>
    <mergeCell ref="D57:E57"/>
    <mergeCell ref="D58:E58"/>
    <mergeCell ref="D50:E50"/>
    <mergeCell ref="D51:E51"/>
    <mergeCell ref="D52:E52"/>
    <mergeCell ref="D53:E53"/>
    <mergeCell ref="D54:E54"/>
  </mergeCells>
  <dataValidations count="5">
    <dataValidation type="decimal" allowBlank="1" showErrorMessage="1" error="Enter numeric values only" sqref="F13:G16 P19:P58 F8:G10 F19:H58" xr:uid="{21BCDAFF-3C90-4ED8-A230-3328CC8E921F}">
      <formula1>0</formula1>
      <formula2>10000</formula2>
    </dataValidation>
    <dataValidation type="decimal" allowBlank="1" showErrorMessage="1" error="Please enter numeric values only." sqref="F59:G60" xr:uid="{75204669-9C32-411E-ADFB-89B2CEE5056A}">
      <formula1>0</formula1>
      <formula2>100</formula2>
    </dataValidation>
    <dataValidation type="decimal" errorStyle="warning" allowBlank="1" showErrorMessage="1" error="Please enter numeric values only." sqref="H59:I60 P59:P60" xr:uid="{DAB4FACC-605A-411D-8E95-E8FDD02C2042}">
      <formula1>0</formula1>
      <formula2>100</formula2>
    </dataValidation>
    <dataValidation allowBlank="1" showInputMessage="1" sqref="M19:M58 N19:N58" xr:uid="{07480564-6728-4D1A-BC47-D13FD2DE00B9}"/>
    <dataValidation allowBlank="1" showErrorMessage="1" error="Enter numeric values only" sqref="I19:I58" xr:uid="{EED196B4-8561-41A1-84B8-9CE9526302FD}"/>
  </dataValidations>
  <pageMargins left="0.59055118110236227" right="0.59055118110236227" top="0.59055118110236227" bottom="0.98425196850393704" header="0.51181102362204722" footer="0.51181102362204722"/>
  <pageSetup paperSize="9" scale="79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5CD9A-7413-4853-BB77-C8345FB5E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37BA3-E649-4EBD-98E8-3CE37D94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3B739-C421-42AD-A964-4C74708BDE9D}">
  <ds:schemaRefs>
    <ds:schemaRef ds:uri="http://schemas.microsoft.com/office/infopath/2007/PartnerControls"/>
    <ds:schemaRef ds:uri="19e911bc-41e3-4a8f-afb1-81fa6f6789c4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2f082d9-d13f-4c2b-bb85-d162602de9d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A2_RI</vt:lpstr>
      <vt:lpstr>A2_Ruth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Lucie Sweeney</cp:lastModifiedBy>
  <cp:revision/>
  <dcterms:created xsi:type="dcterms:W3CDTF">2004-10-05T18:50:23Z</dcterms:created>
  <dcterms:modified xsi:type="dcterms:W3CDTF">2025-11-07T10:04:57Z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