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U:\MegaCalc - New header\K-ACET\"/>
    </mc:Choice>
  </mc:AlternateContent>
  <xr:revisionPtr revIDLastSave="0" documentId="13_ncr:1_{98C10316-232C-4159-9229-7652FD2CAC46}" xr6:coauthVersionLast="44" xr6:coauthVersionMax="44" xr10:uidLastSave="{00000000-0000-0000-0000-000000000000}"/>
  <workbookProtection workbookPassword="8E71" lockStructure="1"/>
  <bookViews>
    <workbookView xWindow="-120" yWindow="-120" windowWidth="29040" windowHeight="15840" xr2:uid="{00000000-000D-0000-FFFF-FFFF00000000}"/>
  </bookViews>
  <sheets>
    <sheet name="Instructions" sheetId="6" r:id="rId1"/>
    <sheet name="MegaCalc" sheetId="1" r:id="rId2"/>
    <sheet name="Creep Calculation" sheetId="3" r:id="rId3"/>
  </sheets>
  <definedNames>
    <definedName name="A0_blank_1">MegaCalc!$E$8</definedName>
    <definedName name="A0_blank_2">MegaCalc!$E$9</definedName>
    <definedName name="A0_blank_ave">MegaCalc!$E$10</definedName>
    <definedName name="A0_sample">MegaCalc!$E$14:$E$33</definedName>
    <definedName name="A1_blank_1">MegaCalc!$F$8</definedName>
    <definedName name="A1_blank_2">MegaCalc!$F$9</definedName>
    <definedName name="A1_blank_ave">MegaCalc!$F$10</definedName>
    <definedName name="A1_sample">MegaCalc!$F$14:$F$33</definedName>
    <definedName name="A2_blank_1">MegaCalc!$G$8</definedName>
    <definedName name="A2_blank_2">MegaCalc!$G$9</definedName>
    <definedName name="A2_blank_ave">MegaCalc!$G$10</definedName>
    <definedName name="A2_sample">MegaCalc!$G$14:$G$33</definedName>
    <definedName name="Acetic_acid_con_gg">MegaCalc!$R$14:$R$33</definedName>
    <definedName name="Acetic_acid_con_gL">MegaCalc!$N$14:$N$33</definedName>
    <definedName name="Change_abs_acetic_acid">MegaCalc!$L$14:$L$33</definedName>
    <definedName name="Contact_us">Instructions!$C$50</definedName>
    <definedName name="Creep_calculation">'Creep Calculation'!$F$11:$F$30</definedName>
    <definedName name="Dilution">MegaCalc!$J$14:$J$33</definedName>
    <definedName name="Instructions">#REF!</definedName>
    <definedName name="_xlnm.Print_Area" localSheetId="2">'Creep Calculation'!$C$2:$W$38</definedName>
    <definedName name="_xlnm.Print_Area" localSheetId="0">Instructions!$B$2:$P$50</definedName>
    <definedName name="_xlnm.Print_Area" localSheetId="1">MegaCalc!$B$2:$T$33</definedName>
    <definedName name="_xlnm.Print_Titles" localSheetId="1">MegaCalc!$12:$13</definedName>
    <definedName name="Sample_con_gL">MegaCalc!$Q$14:$Q$33</definedName>
    <definedName name="Sample_volume">MegaCalc!$I$14:$I$33</definedName>
    <definedName name="use_mega_calculator">MegaCalc!$A$1</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1" i="3" l="1"/>
  <c r="F11" i="3" s="1"/>
  <c r="O11" i="3" s="1"/>
  <c r="G11" i="3"/>
  <c r="H11" i="3"/>
  <c r="I11" i="3"/>
  <c r="J11" i="3"/>
  <c r="K11" i="3"/>
  <c r="E12" i="3"/>
  <c r="H15" i="1" s="1"/>
  <c r="F12" i="3"/>
  <c r="O12" i="3" s="1"/>
  <c r="G12" i="3"/>
  <c r="H12" i="3"/>
  <c r="I12" i="3"/>
  <c r="J12" i="3"/>
  <c r="K12" i="3"/>
  <c r="E13" i="3"/>
  <c r="F13" i="3"/>
  <c r="O13" i="3" s="1"/>
  <c r="G13" i="3"/>
  <c r="H13" i="3"/>
  <c r="I13" i="3"/>
  <c r="J13" i="3"/>
  <c r="K13" i="3"/>
  <c r="E14" i="3"/>
  <c r="H17" i="1" s="1"/>
  <c r="F14" i="3"/>
  <c r="O14" i="3" s="1"/>
  <c r="G14" i="3"/>
  <c r="H14" i="3"/>
  <c r="I14" i="3"/>
  <c r="J14" i="3"/>
  <c r="K14" i="3"/>
  <c r="E15" i="3"/>
  <c r="F15" i="3"/>
  <c r="O15" i="3" s="1"/>
  <c r="G15" i="3"/>
  <c r="H15" i="3"/>
  <c r="I15" i="3"/>
  <c r="J15" i="3"/>
  <c r="K15" i="3"/>
  <c r="E16" i="3"/>
  <c r="H19" i="1" s="1"/>
  <c r="F16" i="3"/>
  <c r="O16" i="3" s="1"/>
  <c r="G16" i="3"/>
  <c r="H16" i="3"/>
  <c r="I16" i="3"/>
  <c r="J16" i="3"/>
  <c r="K16" i="3"/>
  <c r="E17" i="3"/>
  <c r="F17" i="3"/>
  <c r="O17" i="3" s="1"/>
  <c r="G17" i="3"/>
  <c r="H17" i="3"/>
  <c r="I17" i="3"/>
  <c r="J17" i="3"/>
  <c r="K17" i="3"/>
  <c r="E18" i="3"/>
  <c r="H21" i="1" s="1"/>
  <c r="F18" i="3"/>
  <c r="O18" i="3" s="1"/>
  <c r="G18" i="3"/>
  <c r="H18" i="3"/>
  <c r="I18" i="3"/>
  <c r="J18" i="3"/>
  <c r="K18" i="3"/>
  <c r="E19" i="3"/>
  <c r="H22" i="1" s="1"/>
  <c r="L22" i="1" s="1"/>
  <c r="N22" i="1" s="1"/>
  <c r="R22" i="1" s="1"/>
  <c r="S22" i="1" s="1"/>
  <c r="F19" i="3"/>
  <c r="O19" i="3" s="1"/>
  <c r="G19" i="3"/>
  <c r="H19" i="3"/>
  <c r="I19" i="3"/>
  <c r="J19" i="3"/>
  <c r="K19" i="3"/>
  <c r="E20" i="3"/>
  <c r="H23" i="1" s="1"/>
  <c r="F20" i="3"/>
  <c r="O20" i="3" s="1"/>
  <c r="G20" i="3"/>
  <c r="H20" i="3"/>
  <c r="I20" i="3"/>
  <c r="J20" i="3"/>
  <c r="K20" i="3"/>
  <c r="E21" i="3"/>
  <c r="H24" i="1" s="1"/>
  <c r="F21" i="3"/>
  <c r="O21" i="3" s="1"/>
  <c r="G21" i="3"/>
  <c r="H21" i="3"/>
  <c r="I21" i="3"/>
  <c r="J21" i="3"/>
  <c r="K21" i="3"/>
  <c r="E22" i="3"/>
  <c r="H24" i="6" s="1"/>
  <c r="F22" i="3"/>
  <c r="O22" i="3" s="1"/>
  <c r="G22" i="3"/>
  <c r="H22" i="3"/>
  <c r="I22" i="3"/>
  <c r="J22" i="3"/>
  <c r="K22" i="3"/>
  <c r="E23" i="3"/>
  <c r="H26" i="1" s="1"/>
  <c r="L26" i="1" s="1"/>
  <c r="N26" i="1" s="1"/>
  <c r="R26" i="1" s="1"/>
  <c r="S26" i="1" s="1"/>
  <c r="F23" i="3"/>
  <c r="O23" i="3" s="1"/>
  <c r="G23" i="3"/>
  <c r="H23" i="3"/>
  <c r="I23" i="3"/>
  <c r="J23" i="3"/>
  <c r="K23" i="3"/>
  <c r="E24" i="3"/>
  <c r="H27" i="1" s="1"/>
  <c r="F24" i="3"/>
  <c r="O24" i="3" s="1"/>
  <c r="G24" i="3"/>
  <c r="H24" i="3"/>
  <c r="I24" i="3"/>
  <c r="J24" i="3"/>
  <c r="K24" i="3"/>
  <c r="E25" i="3"/>
  <c r="H28" i="1" s="1"/>
  <c r="F25" i="3"/>
  <c r="O25" i="3" s="1"/>
  <c r="G25" i="3"/>
  <c r="H25" i="3"/>
  <c r="I25" i="3"/>
  <c r="J25" i="3"/>
  <c r="K25" i="3"/>
  <c r="E26" i="3"/>
  <c r="F26" i="3"/>
  <c r="O26" i="3" s="1"/>
  <c r="G26" i="3"/>
  <c r="H26" i="3"/>
  <c r="I26" i="3"/>
  <c r="J26" i="3"/>
  <c r="K26" i="3"/>
  <c r="E27" i="3"/>
  <c r="F27" i="3"/>
  <c r="O27" i="3" s="1"/>
  <c r="G27" i="3"/>
  <c r="H27" i="3"/>
  <c r="I27" i="3"/>
  <c r="J27" i="3"/>
  <c r="K27" i="3"/>
  <c r="E28" i="3"/>
  <c r="H31" i="1" s="1"/>
  <c r="F28" i="3"/>
  <c r="O28" i="3" s="1"/>
  <c r="G28" i="3"/>
  <c r="H28" i="3"/>
  <c r="I28" i="3"/>
  <c r="J28" i="3"/>
  <c r="K28" i="3"/>
  <c r="E29" i="3"/>
  <c r="H32" i="1" s="1"/>
  <c r="F29" i="3"/>
  <c r="O29" i="3" s="1"/>
  <c r="G29" i="3"/>
  <c r="H29" i="3"/>
  <c r="I29" i="3"/>
  <c r="J29" i="3"/>
  <c r="K29" i="3"/>
  <c r="E30" i="3"/>
  <c r="F30" i="3"/>
  <c r="O30" i="3" s="1"/>
  <c r="G30" i="3"/>
  <c r="H30" i="3"/>
  <c r="I30" i="3"/>
  <c r="J30" i="3"/>
  <c r="K30" i="3"/>
  <c r="H22" i="6"/>
  <c r="H23" i="6"/>
  <c r="E10" i="1"/>
  <c r="F10" i="1"/>
  <c r="O14" i="1" s="1"/>
  <c r="M15" i="1"/>
  <c r="G10" i="1"/>
  <c r="P25" i="3" s="1"/>
  <c r="M14" i="1"/>
  <c r="H16" i="1"/>
  <c r="L16" i="1" s="1"/>
  <c r="N16" i="1" s="1"/>
  <c r="R16" i="1" s="1"/>
  <c r="S16" i="1" s="1"/>
  <c r="M16" i="1"/>
  <c r="H18" i="1"/>
  <c r="L18" i="1" s="1"/>
  <c r="N18" i="1" s="1"/>
  <c r="R18" i="1" s="1"/>
  <c r="S18" i="1" s="1"/>
  <c r="M18" i="1"/>
  <c r="H20" i="1"/>
  <c r="L20" i="1"/>
  <c r="N20" i="1" s="1"/>
  <c r="R20" i="1" s="1"/>
  <c r="S20" i="1" s="1"/>
  <c r="M20" i="1"/>
  <c r="M22" i="1"/>
  <c r="M23" i="1"/>
  <c r="O23" i="1"/>
  <c r="O24" i="1"/>
  <c r="H25" i="1"/>
  <c r="L25" i="1" s="1"/>
  <c r="N25" i="1" s="1"/>
  <c r="R25" i="1" s="1"/>
  <c r="S25" i="1" s="1"/>
  <c r="M26" i="1"/>
  <c r="M27" i="1"/>
  <c r="O27" i="1"/>
  <c r="O28" i="1"/>
  <c r="H29" i="1"/>
  <c r="L29" i="1" s="1"/>
  <c r="N29" i="1" s="1"/>
  <c r="R29" i="1" s="1"/>
  <c r="S29" i="1" s="1"/>
  <c r="H30" i="1"/>
  <c r="L30" i="1" s="1"/>
  <c r="N30" i="1" s="1"/>
  <c r="R30" i="1" s="1"/>
  <c r="S30" i="1" s="1"/>
  <c r="M30" i="1"/>
  <c r="M31" i="1"/>
  <c r="O31" i="1"/>
  <c r="O32" i="1"/>
  <c r="H33" i="1"/>
  <c r="L33" i="1" s="1"/>
  <c r="N33" i="1" s="1"/>
  <c r="R33" i="1" s="1"/>
  <c r="S33" i="1" s="1"/>
  <c r="P36" i="3"/>
  <c r="P32" i="3"/>
  <c r="O19" i="1"/>
  <c r="M17" i="1"/>
  <c r="P31" i="3"/>
  <c r="P27" i="3"/>
  <c r="P26" i="3"/>
  <c r="O21" i="1"/>
  <c r="P37" i="3"/>
  <c r="P33" i="3"/>
  <c r="L31" i="1" l="1"/>
  <c r="N31" i="1" s="1"/>
  <c r="R31" i="1" s="1"/>
  <c r="S31" i="1" s="1"/>
  <c r="L27" i="1"/>
  <c r="N27" i="1" s="1"/>
  <c r="R27" i="1" s="1"/>
  <c r="S27" i="1" s="1"/>
  <c r="L23" i="1"/>
  <c r="N23" i="1" s="1"/>
  <c r="R23" i="1" s="1"/>
  <c r="S23" i="1" s="1"/>
  <c r="L19" i="1"/>
  <c r="N19" i="1" s="1"/>
  <c r="R19" i="1" s="1"/>
  <c r="S19" i="1" s="1"/>
  <c r="L15" i="1"/>
  <c r="N15" i="1" s="1"/>
  <c r="R15" i="1" s="1"/>
  <c r="S15" i="1" s="1"/>
  <c r="H14" i="1"/>
  <c r="L14" i="1" s="1"/>
  <c r="N14" i="1" s="1"/>
  <c r="R14" i="1" s="1"/>
  <c r="S14" i="1" s="1"/>
  <c r="L32" i="1"/>
  <c r="N32" i="1" s="1"/>
  <c r="R32" i="1" s="1"/>
  <c r="S32" i="1" s="1"/>
  <c r="L28" i="1"/>
  <c r="N28" i="1" s="1"/>
  <c r="R28" i="1" s="1"/>
  <c r="S28" i="1" s="1"/>
  <c r="L24" i="1"/>
  <c r="N24" i="1" s="1"/>
  <c r="R24" i="1" s="1"/>
  <c r="S24" i="1" s="1"/>
  <c r="L21" i="1"/>
  <c r="N21" i="1" s="1"/>
  <c r="R21" i="1" s="1"/>
  <c r="S21" i="1" s="1"/>
  <c r="L17" i="1"/>
  <c r="N17" i="1" s="1"/>
  <c r="R17" i="1" s="1"/>
  <c r="S17" i="1" s="1"/>
  <c r="O17" i="1"/>
  <c r="P30" i="3"/>
  <c r="P35" i="3"/>
  <c r="M21" i="1"/>
  <c r="O33" i="1"/>
  <c r="M32" i="1"/>
  <c r="O29" i="1"/>
  <c r="M28" i="1"/>
  <c r="O25" i="1"/>
  <c r="M24" i="1"/>
  <c r="P29" i="3"/>
  <c r="M19" i="1"/>
  <c r="P34" i="3"/>
  <c r="O15" i="1"/>
  <c r="P28" i="3"/>
  <c r="M33" i="1"/>
  <c r="O30" i="1"/>
  <c r="M29" i="1"/>
  <c r="O26" i="1"/>
  <c r="M25" i="1"/>
  <c r="O22" i="1"/>
  <c r="O20" i="1"/>
  <c r="O18" i="1"/>
  <c r="O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M21" authorId="0" shapeId="0" xr:uid="{00000000-0006-0000-0000-000001000000}">
      <text>
        <r>
          <rPr>
            <b/>
            <sz val="8"/>
            <color indexed="81"/>
            <rFont val="Tahoma"/>
            <family val="2"/>
          </rPr>
          <t>Concentration: grams of acetic acid per litre of sample</t>
        </r>
      </text>
    </comment>
    <comment ref="N21" authorId="0" shapeId="0" xr:uid="{00000000-0006-0000-0000-000002000000}">
      <text>
        <r>
          <rPr>
            <b/>
            <sz val="8"/>
            <color indexed="81"/>
            <rFont val="Tahoma"/>
            <family val="2"/>
          </rPr>
          <t>Concentration: grams of sample per litre of sample solution</t>
        </r>
      </text>
    </comment>
    <comment ref="O21" authorId="0" shapeId="0" xr:uid="{00000000-0006-0000-0000-000003000000}">
      <text>
        <r>
          <rPr>
            <b/>
            <sz val="8"/>
            <color indexed="81"/>
            <rFont val="Tahoma"/>
            <family val="2"/>
          </rPr>
          <t>Concentration: grams of acetic acid per 100 grams of sample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O13" authorId="0" shapeId="0" xr:uid="{00000000-0006-0000-0100-000001000000}">
      <text>
        <r>
          <rPr>
            <b/>
            <sz val="8"/>
            <color indexed="81"/>
            <rFont val="Tahoma"/>
            <family val="2"/>
          </rPr>
          <t>Concentration: grams of acetic acid per litre of sample</t>
        </r>
      </text>
    </comment>
    <comment ref="Q13" authorId="0" shapeId="0" xr:uid="{00000000-0006-0000-0100-000002000000}">
      <text>
        <r>
          <rPr>
            <b/>
            <sz val="8"/>
            <color indexed="81"/>
            <rFont val="Tahoma"/>
            <family val="2"/>
          </rPr>
          <t>Concentration: grams of sample per litre of sample solution</t>
        </r>
      </text>
    </comment>
    <comment ref="S13" authorId="0" shapeId="0" xr:uid="{00000000-0006-0000-0100-000003000000}">
      <text>
        <r>
          <rPr>
            <b/>
            <sz val="8"/>
            <color indexed="81"/>
            <rFont val="Tahoma"/>
            <family val="2"/>
          </rPr>
          <t>Concentration: grams of acetic acid per 100 grams of sample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9" authorId="0" shapeId="0" xr:uid="{00000000-0006-0000-0200-000001000000}">
      <text>
        <r>
          <rPr>
            <b/>
            <sz val="8"/>
            <color indexed="81"/>
            <rFont val="Tahoma"/>
            <family val="2"/>
          </rPr>
          <t xml:space="preserve">This row should be hidden. 
</t>
        </r>
      </text>
    </comment>
    <comment ref="E10" authorId="0" shapeId="0" xr:uid="{00000000-0006-0000-0200-000002000000}">
      <text>
        <r>
          <rPr>
            <b/>
            <sz val="8"/>
            <color indexed="81"/>
            <rFont val="Tahoma"/>
            <family val="2"/>
          </rPr>
          <t>Time zero calculation (TREND).
This column should be hidden.</t>
        </r>
      </text>
    </comment>
  </commentList>
</comments>
</file>

<file path=xl/sharedStrings.xml><?xml version="1.0" encoding="utf-8"?>
<sst xmlns="http://schemas.openxmlformats.org/spreadsheetml/2006/main" count="72" uniqueCount="47">
  <si>
    <t>Sample identifier</t>
  </si>
  <si>
    <r>
      <t>Abs</t>
    </r>
    <r>
      <rPr>
        <b/>
        <vertAlign val="subscript"/>
        <sz val="10"/>
        <rFont val="Gill Sans MT"/>
        <family val="2"/>
      </rPr>
      <t>Acetic acid</t>
    </r>
  </si>
  <si>
    <t>Results</t>
  </si>
  <si>
    <r>
      <t>Acetic acid concentration (g</t>
    </r>
    <r>
      <rPr>
        <b/>
        <vertAlign val="subscript"/>
        <sz val="10"/>
        <rFont val="Gill Sans MT"/>
        <family val="2"/>
      </rPr>
      <t>analyte</t>
    </r>
    <r>
      <rPr>
        <b/>
        <sz val="10"/>
        <rFont val="Gill Sans MT"/>
        <family val="2"/>
      </rPr>
      <t>/L</t>
    </r>
    <r>
      <rPr>
        <b/>
        <vertAlign val="subscript"/>
        <sz val="10"/>
        <rFont val="Gill Sans MT"/>
        <family val="2"/>
      </rPr>
      <t>sample</t>
    </r>
    <r>
      <rPr>
        <b/>
        <sz val="10"/>
        <rFont val="Gill Sans MT"/>
        <family val="2"/>
      </rPr>
      <t>)</t>
    </r>
  </si>
  <si>
    <r>
      <t>Acetic acid concentration (g</t>
    </r>
    <r>
      <rPr>
        <b/>
        <vertAlign val="subscript"/>
        <sz val="10"/>
        <rFont val="Gill Sans MT"/>
        <family val="2"/>
      </rPr>
      <t>analyte</t>
    </r>
    <r>
      <rPr>
        <b/>
        <sz val="10"/>
        <rFont val="Gill Sans MT"/>
        <family val="2"/>
      </rPr>
      <t>/ 100g</t>
    </r>
    <r>
      <rPr>
        <b/>
        <vertAlign val="subscript"/>
        <sz val="10"/>
        <rFont val="Gill Sans MT"/>
        <family val="2"/>
      </rPr>
      <t>sample</t>
    </r>
    <r>
      <rPr>
        <b/>
        <sz val="10"/>
        <rFont val="Gill Sans MT"/>
        <family val="2"/>
      </rPr>
      <t>)</t>
    </r>
  </si>
  <si>
    <t>Sample
(g/L)</t>
  </si>
  <si>
    <t>ABS, t=0</t>
  </si>
  <si>
    <t>0</t>
  </si>
  <si>
    <t>If you have specific questions, please contact us directly:</t>
  </si>
  <si>
    <t>General Information:</t>
  </si>
  <si>
    <t>info@megazyme.com</t>
  </si>
  <si>
    <t>Contact Us</t>
  </si>
  <si>
    <t xml:space="preserve">Further Support </t>
  </si>
  <si>
    <t>To obtain further information about the specific test, or indeed any of the Megazyme products, please consult our web site.</t>
  </si>
  <si>
    <t>www.megazyme.com</t>
  </si>
  <si>
    <t>Technical Support:</t>
  </si>
  <si>
    <t>Customer Support and Sales Information:</t>
  </si>
  <si>
    <t>Acetic Acid (g/100g)</t>
  </si>
  <si>
    <t>12</t>
  </si>
  <si>
    <t xml:space="preserve"> 16</t>
  </si>
  <si>
    <t xml:space="preserve"> 20</t>
  </si>
  <si>
    <t>Allows users to select 1 sample for the graph</t>
  </si>
  <si>
    <t>These columns show</t>
  </si>
  <si>
    <t>Samples</t>
  </si>
  <si>
    <t>Incubation time (min)</t>
  </si>
  <si>
    <r>
      <t>A</t>
    </r>
    <r>
      <rPr>
        <vertAlign val="subscript"/>
        <sz val="12"/>
        <rFont val="Gill Sans MT"/>
        <family val="2"/>
      </rPr>
      <t>0</t>
    </r>
  </si>
  <si>
    <r>
      <t>A</t>
    </r>
    <r>
      <rPr>
        <vertAlign val="subscript"/>
        <sz val="12"/>
        <rFont val="Gill Sans MT"/>
        <family val="2"/>
      </rPr>
      <t>1</t>
    </r>
  </si>
  <si>
    <r>
      <t>A</t>
    </r>
    <r>
      <rPr>
        <vertAlign val="subscript"/>
        <sz val="12"/>
        <rFont val="Gill Sans MT"/>
        <family val="2"/>
      </rPr>
      <t>2</t>
    </r>
  </si>
  <si>
    <t>Sample details</t>
  </si>
  <si>
    <t>Blank absorbance values</t>
  </si>
  <si>
    <t>Sample absorbance values</t>
  </si>
  <si>
    <r>
      <t>A</t>
    </r>
    <r>
      <rPr>
        <b/>
        <vertAlign val="subscript"/>
        <sz val="12"/>
        <rFont val="Gill Sans MT"/>
        <family val="2"/>
      </rPr>
      <t>2</t>
    </r>
    <r>
      <rPr>
        <b/>
        <vertAlign val="subscript"/>
        <sz val="10"/>
        <rFont val="Gill Sans MT"/>
        <family val="2"/>
      </rPr>
      <t xml:space="preserve"> 
</t>
    </r>
    <r>
      <rPr>
        <b/>
        <sz val="10"/>
        <rFont val="Gill Sans MT"/>
        <family val="2"/>
      </rPr>
      <t>creep corrected</t>
    </r>
  </si>
  <si>
    <t>Sample volume 
(mL)</t>
  </si>
  <si>
    <t>Dilution 
(-fold)</t>
  </si>
  <si>
    <t xml:space="preserve">   Abs
(acetic acid)</t>
  </si>
  <si>
    <t>Acetic Acid
(g/L)</t>
  </si>
  <si>
    <r>
      <t>Welcome to Megazyme</t>
    </r>
    <r>
      <rPr>
        <sz val="12"/>
        <rFont val="Gill Sans MT"/>
        <family val="2"/>
      </rPr>
      <t xml:space="preserve"> </t>
    </r>
  </si>
  <si>
    <t/>
  </si>
  <si>
    <r>
      <t xml:space="preserve">To further support you, our valued customer, we have developed the Megazyme </t>
    </r>
    <r>
      <rPr>
        <b/>
        <sz val="11"/>
        <color indexed="17"/>
        <rFont val="Times New Roman"/>
        <family val="1"/>
      </rPr>
      <t>Mega-Calc</t>
    </r>
    <r>
      <rPr>
        <vertAlign val="superscript"/>
        <sz val="11"/>
        <rFont val="Gill Sans MT"/>
        <family val="2"/>
      </rPr>
      <t>TM</t>
    </r>
    <r>
      <rPr>
        <sz val="11"/>
        <rFont val="Gill Sans MT"/>
        <family val="2"/>
      </rPr>
      <t xml:space="preserve"> to assist you in calculating the concentration of analyte (as g/L or g/100 g) from raw absorbance data. Over the coming months, such calculators will be developed for each of the Megazyme test kits.</t>
    </r>
  </si>
  <si>
    <r>
      <t>Instructions for Use of Mega-Calc</t>
    </r>
    <r>
      <rPr>
        <vertAlign val="superscript"/>
        <sz val="12"/>
        <rFont val="Gill Sans MT"/>
        <family val="2"/>
      </rPr>
      <t>TM</t>
    </r>
  </si>
  <si>
    <t xml:space="preserve"> </t>
  </si>
  <si>
    <r>
      <t>A</t>
    </r>
    <r>
      <rPr>
        <b/>
        <vertAlign val="subscript"/>
        <sz val="12"/>
        <rFont val="Gill Sans MT"/>
        <family val="2"/>
      </rPr>
      <t>2</t>
    </r>
    <r>
      <rPr>
        <b/>
        <vertAlign val="subscript"/>
        <sz val="10"/>
        <rFont val="Gill Sans MT"/>
        <family val="2"/>
      </rPr>
      <t xml:space="preserve"> 
</t>
    </r>
    <r>
      <rPr>
        <b/>
        <sz val="10"/>
        <rFont val="Gill Sans MT"/>
        <family val="2"/>
      </rPr>
      <t>Creep corrected</t>
    </r>
  </si>
  <si>
    <r>
      <t xml:space="preserve">On the </t>
    </r>
    <r>
      <rPr>
        <b/>
        <sz val="11"/>
        <color indexed="17"/>
        <rFont val="Times New Roman"/>
        <family val="1"/>
      </rPr>
      <t>Mega-Calc</t>
    </r>
    <r>
      <rPr>
        <vertAlign val="superscript"/>
        <sz val="11"/>
        <rFont val="Gill Sans MT"/>
        <family val="2"/>
      </rPr>
      <t>TM</t>
    </r>
    <r>
      <rPr>
        <sz val="11"/>
        <rFont val="Gill Sans MT"/>
        <family val="2"/>
      </rPr>
      <t xml:space="preserve"> page, fill in the orange boxes and it will provide automatic results in the white boxes.</t>
    </r>
  </si>
  <si>
    <t>To zoom up or down, ensure the Standard tool bar is showing (View &gt; Toolbars) &amp; select a value from the Zoom drop-down list.</t>
  </si>
  <si>
    <t>Megazyme Knowledge Base</t>
  </si>
  <si>
    <t>Customer Support</t>
  </si>
  <si>
    <t>K-ACET 08/19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</si>
</sst>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21" x14ac:knownFonts="1">
    <font>
      <sz val="10"/>
      <name val="Arial"/>
    </font>
    <font>
      <sz val="10"/>
      <name val="Gill Sans MT"/>
      <family val="2"/>
    </font>
    <font>
      <b/>
      <sz val="10"/>
      <name val="Gill Sans MT"/>
      <family val="2"/>
    </font>
    <font>
      <b/>
      <vertAlign val="subscript"/>
      <sz val="10"/>
      <name val="Gill Sans MT"/>
      <family val="2"/>
    </font>
    <font>
      <b/>
      <sz val="8"/>
      <color indexed="81"/>
      <name val="Tahoma"/>
      <family val="2"/>
    </font>
    <font>
      <b/>
      <sz val="20"/>
      <color indexed="17"/>
      <name val="Times New Roman"/>
      <family val="1"/>
    </font>
    <font>
      <b/>
      <sz val="11"/>
      <color indexed="17"/>
      <name val="Times New Roman"/>
      <family val="1"/>
    </font>
    <font>
      <b/>
      <sz val="14"/>
      <name val="Gill Sans MT"/>
      <family val="2"/>
    </font>
    <font>
      <sz val="11"/>
      <name val="Gill Sans MT"/>
      <family val="2"/>
    </font>
    <font>
      <vertAlign val="superscript"/>
      <sz val="11"/>
      <name val="Gill Sans MT"/>
      <family val="2"/>
    </font>
    <font>
      <sz val="11"/>
      <name val="Arial"/>
      <family val="2"/>
    </font>
    <font>
      <sz val="10"/>
      <name val="Arial"/>
      <family val="2"/>
    </font>
    <font>
      <sz val="10"/>
      <color indexed="8"/>
      <name val="Gill Sans MT"/>
      <family val="2"/>
    </font>
    <font>
      <sz val="10"/>
      <color indexed="8"/>
      <name val="Arial"/>
      <family val="2"/>
    </font>
    <font>
      <b/>
      <sz val="12"/>
      <name val="Gill Sans MT"/>
      <family val="2"/>
    </font>
    <font>
      <vertAlign val="subscript"/>
      <sz val="12"/>
      <name val="Gill Sans MT"/>
      <family val="2"/>
    </font>
    <font>
      <sz val="12"/>
      <name val="Gill Sans MT"/>
      <family val="2"/>
    </font>
    <font>
      <b/>
      <vertAlign val="subscript"/>
      <sz val="12"/>
      <name val="Gill Sans MT"/>
      <family val="2"/>
    </font>
    <font>
      <b/>
      <sz val="11"/>
      <name val="Gill Sans MT"/>
      <family val="2"/>
    </font>
    <font>
      <u/>
      <sz val="11"/>
      <color indexed="12"/>
      <name val="Arial"/>
      <family val="2"/>
    </font>
    <font>
      <vertAlign val="superscript"/>
      <sz val="12"/>
      <name val="Gill Sans MT"/>
      <family val="2"/>
    </font>
  </fonts>
  <fills count="7">
    <fill>
      <patternFill patternType="none"/>
    </fill>
    <fill>
      <patternFill patternType="gray125"/>
    </fill>
    <fill>
      <patternFill patternType="solid">
        <fgColor indexed="9"/>
        <bgColor indexed="64"/>
      </patternFill>
    </fill>
    <fill>
      <patternFill patternType="solid">
        <fgColor indexed="57"/>
        <bgColor indexed="64"/>
      </patternFill>
    </fill>
    <fill>
      <patternFill patternType="solid">
        <fgColor indexed="51"/>
        <bgColor indexed="64"/>
      </patternFill>
    </fill>
    <fill>
      <patternFill patternType="solid">
        <fgColor indexed="8"/>
        <bgColor indexed="64"/>
      </patternFill>
    </fill>
    <fill>
      <patternFill patternType="solid">
        <fgColor indexed="44"/>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s>
  <cellStyleXfs count="2">
    <xf numFmtId="0" fontId="0" fillId="0" borderId="0"/>
    <xf numFmtId="0" fontId="19" fillId="0" borderId="0" applyNumberFormat="0" applyFill="0" applyBorder="0" applyAlignment="0" applyProtection="0">
      <alignment vertical="top"/>
      <protection locked="0"/>
    </xf>
  </cellStyleXfs>
  <cellXfs count="137">
    <xf numFmtId="0" fontId="0" fillId="0" borderId="0" xfId="0"/>
    <xf numFmtId="0" fontId="1" fillId="2" borderId="1" xfId="0" applyFont="1" applyFill="1" applyBorder="1"/>
    <xf numFmtId="0" fontId="1" fillId="0" borderId="0" xfId="0" applyFont="1"/>
    <xf numFmtId="0" fontId="1" fillId="0" borderId="0" xfId="0" applyFont="1" applyFill="1"/>
    <xf numFmtId="0" fontId="1" fillId="2" borderId="0" xfId="0" applyFont="1" applyFill="1"/>
    <xf numFmtId="0" fontId="1" fillId="2" borderId="0" xfId="0" applyFont="1" applyFill="1" applyBorder="1"/>
    <xf numFmtId="0" fontId="2" fillId="2" borderId="0" xfId="0" applyFont="1" applyFill="1" applyBorder="1"/>
    <xf numFmtId="0" fontId="1" fillId="2" borderId="2" xfId="0" applyFont="1" applyFill="1" applyBorder="1"/>
    <xf numFmtId="0" fontId="1" fillId="3" borderId="0" xfId="0" applyFont="1" applyFill="1"/>
    <xf numFmtId="0" fontId="1" fillId="3" borderId="0" xfId="0" applyFont="1" applyFill="1" applyBorder="1"/>
    <xf numFmtId="0" fontId="1" fillId="2" borderId="0" xfId="0" applyFont="1" applyFill="1" applyBorder="1" applyAlignment="1">
      <alignment wrapText="1"/>
    </xf>
    <xf numFmtId="0" fontId="1" fillId="2" borderId="0" xfId="0" applyFont="1" applyFill="1" applyBorder="1" applyAlignment="1">
      <alignment horizontal="left"/>
    </xf>
    <xf numFmtId="0" fontId="2" fillId="2" borderId="1" xfId="0" applyFont="1" applyFill="1" applyBorder="1" applyAlignment="1">
      <alignment horizontal="left" vertical="top" wrapText="1"/>
    </xf>
    <xf numFmtId="0" fontId="1" fillId="3" borderId="0"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2" borderId="1" xfId="0" applyFont="1" applyFill="1" applyBorder="1" applyAlignment="1">
      <alignment horizontal="left"/>
    </xf>
    <xf numFmtId="0" fontId="2" fillId="2" borderId="0" xfId="0" applyFont="1" applyFill="1" applyBorder="1" applyAlignment="1">
      <alignment horizontal="left" vertical="top" wrapText="1"/>
    </xf>
    <xf numFmtId="0" fontId="1" fillId="3" borderId="0" xfId="0" applyFont="1" applyFill="1" applyAlignment="1">
      <alignment horizontal="left" vertical="top" wrapText="1"/>
    </xf>
    <xf numFmtId="0" fontId="1" fillId="0" borderId="0" xfId="0" applyFont="1" applyAlignment="1">
      <alignment horizontal="left" vertical="top" wrapText="1"/>
    </xf>
    <xf numFmtId="164" fontId="1" fillId="2" borderId="1" xfId="0" applyNumberFormat="1" applyFont="1" applyFill="1" applyBorder="1"/>
    <xf numFmtId="0" fontId="2" fillId="2" borderId="1" xfId="0" applyFont="1" applyFill="1" applyBorder="1" applyAlignment="1">
      <alignment horizontal="center" vertical="top" wrapText="1"/>
    </xf>
    <xf numFmtId="0" fontId="1" fillId="2" borderId="0" xfId="0" applyFont="1" applyFill="1" applyBorder="1" applyAlignment="1">
      <alignment horizontal="center"/>
    </xf>
    <xf numFmtId="0" fontId="1" fillId="4" borderId="1" xfId="0" applyFont="1" applyFill="1" applyBorder="1" applyProtection="1">
      <protection locked="0"/>
    </xf>
    <xf numFmtId="164" fontId="1" fillId="4" borderId="1" xfId="0" applyNumberFormat="1" applyFont="1" applyFill="1" applyBorder="1" applyProtection="1">
      <protection locked="0"/>
    </xf>
    <xf numFmtId="0" fontId="1" fillId="4" borderId="3" xfId="0" applyFont="1" applyFill="1" applyBorder="1" applyProtection="1">
      <protection locked="0"/>
    </xf>
    <xf numFmtId="0" fontId="1" fillId="3" borderId="0" xfId="0" applyFont="1" applyFill="1" applyBorder="1" applyProtection="1"/>
    <xf numFmtId="0" fontId="1" fillId="3" borderId="0" xfId="0" applyFont="1" applyFill="1" applyProtection="1"/>
    <xf numFmtId="0" fontId="1" fillId="0" borderId="0" xfId="0" applyFont="1" applyProtection="1"/>
    <xf numFmtId="0" fontId="1" fillId="2" borderId="0" xfId="0" applyFont="1" applyFill="1" applyBorder="1" applyProtection="1"/>
    <xf numFmtId="0" fontId="5" fillId="2" borderId="0" xfId="0" applyFont="1" applyFill="1" applyBorder="1" applyAlignment="1" applyProtection="1">
      <alignment horizontal="left" vertical="top"/>
    </xf>
    <xf numFmtId="0" fontId="1" fillId="2" borderId="0" xfId="0" applyFont="1" applyFill="1" applyProtection="1"/>
    <xf numFmtId="0" fontId="2" fillId="2" borderId="0" xfId="0" applyFont="1" applyFill="1" applyProtection="1"/>
    <xf numFmtId="0" fontId="2" fillId="2" borderId="1" xfId="0" applyFont="1" applyFill="1" applyBorder="1" applyAlignment="1" applyProtection="1">
      <alignment horizontal="left" vertical="top" wrapText="1"/>
    </xf>
    <xf numFmtId="0" fontId="2" fillId="2" borderId="1" xfId="0" applyFont="1" applyFill="1" applyBorder="1" applyAlignment="1" applyProtection="1">
      <alignment horizontal="center" vertical="top" wrapText="1"/>
    </xf>
    <xf numFmtId="0" fontId="2" fillId="0" borderId="4" xfId="0" applyFont="1" applyBorder="1" applyProtection="1"/>
    <xf numFmtId="0" fontId="1" fillId="2" borderId="1" xfId="0" applyFont="1" applyFill="1" applyBorder="1" applyProtection="1"/>
    <xf numFmtId="0" fontId="1" fillId="0" borderId="5" xfId="0" applyFont="1" applyBorder="1" applyProtection="1"/>
    <xf numFmtId="0" fontId="1" fillId="0" borderId="6" xfId="0" applyFont="1" applyBorder="1" applyProtection="1"/>
    <xf numFmtId="0" fontId="1" fillId="0" borderId="0" xfId="0" applyFont="1" applyFill="1" applyProtection="1"/>
    <xf numFmtId="0" fontId="1" fillId="0" borderId="7" xfId="0" applyFont="1" applyBorder="1" applyProtection="1"/>
    <xf numFmtId="0" fontId="1" fillId="3" borderId="0" xfId="0" applyFont="1" applyFill="1" applyBorder="1" applyAlignment="1" applyProtection="1">
      <alignment horizontal="left"/>
    </xf>
    <xf numFmtId="0" fontId="1" fillId="2" borderId="0" xfId="0" applyFont="1" applyFill="1" applyBorder="1" applyAlignment="1" applyProtection="1">
      <alignment horizontal="left"/>
    </xf>
    <xf numFmtId="0" fontId="1" fillId="2" borderId="0" xfId="0" applyFont="1" applyFill="1" applyAlignment="1" applyProtection="1">
      <alignment horizontal="left"/>
    </xf>
    <xf numFmtId="0" fontId="1" fillId="3" borderId="0" xfId="0" applyFont="1" applyFill="1" applyAlignment="1" applyProtection="1">
      <alignment horizontal="left"/>
    </xf>
    <xf numFmtId="0" fontId="1" fillId="0" borderId="0" xfId="0" applyFont="1" applyAlignment="1" applyProtection="1">
      <alignment horizontal="left"/>
    </xf>
    <xf numFmtId="164" fontId="1" fillId="4" borderId="1" xfId="0" applyNumberFormat="1" applyFont="1" applyFill="1" applyBorder="1" applyAlignment="1" applyProtection="1">
      <alignment horizontal="right"/>
      <protection locked="0"/>
    </xf>
    <xf numFmtId="0" fontId="1" fillId="4" borderId="1" xfId="0" applyFont="1" applyFill="1" applyBorder="1" applyAlignment="1" applyProtection="1">
      <alignment horizontal="left"/>
      <protection locked="0"/>
    </xf>
    <xf numFmtId="164" fontId="1" fillId="2" borderId="1" xfId="0" applyNumberFormat="1" applyFont="1" applyFill="1" applyBorder="1" applyAlignment="1" applyProtection="1">
      <alignment horizontal="left"/>
    </xf>
    <xf numFmtId="0" fontId="1" fillId="0" borderId="0" xfId="0" applyFont="1" applyFill="1" applyBorder="1" applyProtection="1"/>
    <xf numFmtId="0" fontId="1" fillId="0" borderId="0" xfId="0" applyFont="1" applyFill="1" applyAlignment="1" applyProtection="1">
      <alignment horizontal="left"/>
    </xf>
    <xf numFmtId="164" fontId="1" fillId="2" borderId="0" xfId="0" applyNumberFormat="1" applyFont="1" applyFill="1" applyBorder="1"/>
    <xf numFmtId="0" fontId="2" fillId="2" borderId="1" xfId="0" quotePrefix="1" applyFont="1" applyFill="1" applyBorder="1" applyAlignment="1" applyProtection="1">
      <alignment horizontal="center" vertical="top" wrapText="1"/>
    </xf>
    <xf numFmtId="0" fontId="2" fillId="0" borderId="8" xfId="0" applyFont="1" applyBorder="1" applyProtection="1"/>
    <xf numFmtId="0" fontId="2" fillId="2" borderId="0" xfId="0" quotePrefix="1" applyFont="1" applyFill="1" applyBorder="1" applyAlignment="1" applyProtection="1">
      <alignment horizontal="center" vertical="top" wrapText="1"/>
    </xf>
    <xf numFmtId="0" fontId="1" fillId="0" borderId="0" xfId="0" applyFont="1" applyBorder="1" applyProtection="1"/>
    <xf numFmtId="164" fontId="1" fillId="2" borderId="0" xfId="0" applyNumberFormat="1" applyFont="1" applyFill="1" applyBorder="1" applyAlignment="1" applyProtection="1">
      <alignment horizontal="left"/>
    </xf>
    <xf numFmtId="164" fontId="1" fillId="2" borderId="0" xfId="0" applyNumberFormat="1" applyFont="1" applyFill="1" applyBorder="1" applyAlignment="1" applyProtection="1">
      <alignment horizontal="right"/>
    </xf>
    <xf numFmtId="164" fontId="19" fillId="2" borderId="0" xfId="1" applyNumberFormat="1" applyFill="1" applyBorder="1" applyAlignment="1" applyProtection="1">
      <alignment horizontal="left"/>
    </xf>
    <xf numFmtId="0" fontId="1" fillId="3" borderId="0" xfId="0" applyFont="1" applyFill="1" applyBorder="1" applyAlignment="1" applyProtection="1"/>
    <xf numFmtId="0" fontId="1" fillId="0" borderId="0" xfId="0" applyFont="1" applyBorder="1" applyAlignment="1" applyProtection="1"/>
    <xf numFmtId="0" fontId="1" fillId="0" borderId="0" xfId="0" applyFont="1" applyAlignment="1" applyProtection="1"/>
    <xf numFmtId="0" fontId="1" fillId="2" borderId="0" xfId="0" applyFont="1" applyFill="1" applyBorder="1" applyAlignment="1" applyProtection="1">
      <alignment wrapText="1"/>
    </xf>
    <xf numFmtId="0" fontId="1" fillId="2" borderId="0" xfId="0" applyFont="1" applyFill="1" applyAlignment="1" applyProtection="1">
      <alignment wrapText="1"/>
    </xf>
    <xf numFmtId="0" fontId="7" fillId="2" borderId="0" xfId="0" applyFont="1" applyFill="1" applyBorder="1" applyAlignment="1" applyProtection="1">
      <alignment horizontal="left" vertical="top"/>
    </xf>
    <xf numFmtId="0" fontId="1" fillId="2" borderId="9" xfId="0" applyFont="1" applyFill="1" applyBorder="1" applyProtection="1"/>
    <xf numFmtId="16" fontId="1" fillId="2" borderId="0" xfId="0" applyNumberFormat="1" applyFont="1" applyFill="1" applyBorder="1"/>
    <xf numFmtId="0" fontId="1" fillId="2" borderId="0" xfId="0" applyFont="1" applyFill="1" applyBorder="1" applyProtection="1">
      <protection locked="0"/>
    </xf>
    <xf numFmtId="164" fontId="1" fillId="2" borderId="0" xfId="0" applyNumberFormat="1" applyFont="1" applyFill="1" applyBorder="1" applyProtection="1">
      <protection locked="0"/>
    </xf>
    <xf numFmtId="164" fontId="1" fillId="2" borderId="1" xfId="0" applyNumberFormat="1" applyFont="1" applyFill="1" applyBorder="1" applyProtection="1"/>
    <xf numFmtId="165" fontId="1" fillId="4" borderId="1" xfId="0" applyNumberFormat="1" applyFont="1" applyFill="1" applyBorder="1" applyProtection="1">
      <protection locked="0"/>
    </xf>
    <xf numFmtId="2" fontId="1" fillId="4" borderId="1" xfId="0" applyNumberFormat="1" applyFont="1" applyFill="1" applyBorder="1" applyProtection="1">
      <protection locked="0"/>
    </xf>
    <xf numFmtId="165" fontId="1" fillId="2" borderId="1" xfId="0" applyNumberFormat="1" applyFont="1" applyFill="1" applyBorder="1"/>
    <xf numFmtId="0" fontId="2" fillId="3" borderId="0" xfId="0" applyFont="1" applyFill="1" applyProtection="1"/>
    <xf numFmtId="0" fontId="2" fillId="5" borderId="1" xfId="0" quotePrefix="1" applyFont="1" applyFill="1" applyBorder="1" applyAlignment="1" applyProtection="1">
      <alignment horizontal="center" vertical="top" wrapText="1"/>
    </xf>
    <xf numFmtId="164" fontId="1" fillId="5" borderId="1" xfId="0" applyNumberFormat="1" applyFont="1" applyFill="1" applyBorder="1" applyAlignment="1" applyProtection="1">
      <alignment horizontal="left"/>
    </xf>
    <xf numFmtId="0" fontId="1" fillId="3" borderId="0" xfId="0" applyFont="1" applyFill="1" applyBorder="1" applyAlignment="1" applyProtection="1">
      <alignment horizontal="center"/>
    </xf>
    <xf numFmtId="0" fontId="1" fillId="2" borderId="0" xfId="0" applyFont="1" applyFill="1" applyBorder="1" applyAlignment="1" applyProtection="1">
      <alignment horizontal="center"/>
    </xf>
    <xf numFmtId="0" fontId="1" fillId="2" borderId="0" xfId="0" applyFont="1" applyFill="1" applyAlignment="1" applyProtection="1">
      <alignment horizontal="center"/>
    </xf>
    <xf numFmtId="0" fontId="1" fillId="2" borderId="1" xfId="0" applyFont="1" applyFill="1" applyBorder="1" applyAlignment="1" applyProtection="1">
      <alignment horizontal="center"/>
    </xf>
    <xf numFmtId="0" fontId="1" fillId="3" borderId="0" xfId="0" applyFont="1" applyFill="1" applyAlignment="1" applyProtection="1">
      <alignment horizontal="center"/>
    </xf>
    <xf numFmtId="0" fontId="1" fillId="0" borderId="0" xfId="0" applyFont="1" applyFill="1" applyAlignment="1" applyProtection="1">
      <alignment horizontal="center"/>
    </xf>
    <xf numFmtId="0" fontId="14" fillId="2" borderId="1" xfId="0" applyFont="1" applyFill="1" applyBorder="1" applyAlignment="1">
      <alignment horizontal="center" vertical="top" wrapText="1"/>
    </xf>
    <xf numFmtId="0" fontId="16" fillId="2" borderId="1" xfId="0" applyFont="1" applyFill="1" applyBorder="1" applyAlignment="1">
      <alignment horizontal="center"/>
    </xf>
    <xf numFmtId="0" fontId="2" fillId="2" borderId="3" xfId="0" applyFont="1" applyFill="1" applyBorder="1" applyAlignment="1">
      <alignment horizontal="center" vertical="top" wrapText="1"/>
    </xf>
    <xf numFmtId="0" fontId="2" fillId="2" borderId="2" xfId="0" applyFont="1" applyFill="1" applyBorder="1" applyAlignment="1">
      <alignment horizontal="center"/>
    </xf>
    <xf numFmtId="0" fontId="2" fillId="2" borderId="9" xfId="0" applyFont="1" applyFill="1" applyBorder="1" applyAlignment="1">
      <alignment horizontal="center" vertical="top" wrapText="1"/>
    </xf>
    <xf numFmtId="164" fontId="8" fillId="2" borderId="0" xfId="0" applyNumberFormat="1" applyFont="1" applyFill="1" applyBorder="1" applyAlignment="1" applyProtection="1">
      <alignment horizontal="right"/>
    </xf>
    <xf numFmtId="0" fontId="8" fillId="2" borderId="0" xfId="0" applyFont="1" applyFill="1" applyBorder="1" applyProtection="1"/>
    <xf numFmtId="0" fontId="8" fillId="2" borderId="0" xfId="0" applyFont="1" applyFill="1" applyBorder="1" applyAlignment="1" applyProtection="1">
      <alignment wrapText="1"/>
    </xf>
    <xf numFmtId="0" fontId="8" fillId="2" borderId="0" xfId="0" applyFont="1" applyFill="1" applyAlignment="1" applyProtection="1">
      <alignment wrapText="1"/>
    </xf>
    <xf numFmtId="0" fontId="8" fillId="2" borderId="0" xfId="0" applyFont="1" applyFill="1" applyAlignment="1" applyProtection="1"/>
    <xf numFmtId="0" fontId="18" fillId="0" borderId="0" xfId="0" applyFont="1" applyAlignment="1" applyProtection="1"/>
    <xf numFmtId="0" fontId="8" fillId="2" borderId="0" xfId="0" applyFont="1" applyFill="1" applyProtection="1"/>
    <xf numFmtId="0" fontId="8" fillId="2" borderId="0" xfId="0" applyFont="1" applyFill="1" applyBorder="1" applyAlignment="1" applyProtection="1"/>
    <xf numFmtId="164" fontId="2" fillId="2" borderId="0" xfId="0" applyNumberFormat="1" applyFont="1" applyFill="1" applyBorder="1" applyAlignment="1" applyProtection="1">
      <alignment horizontal="left"/>
    </xf>
    <xf numFmtId="0" fontId="19" fillId="2" borderId="0" xfId="1" applyFill="1" applyAlignment="1" applyProtection="1">
      <alignment horizontal="right" vertical="top" wrapText="1"/>
    </xf>
    <xf numFmtId="0" fontId="14" fillId="2" borderId="0" xfId="0" applyFont="1" applyFill="1" applyProtection="1"/>
    <xf numFmtId="164" fontId="1" fillId="4" borderId="3" xfId="0" applyNumberFormat="1" applyFont="1" applyFill="1" applyBorder="1" applyProtection="1"/>
    <xf numFmtId="164" fontId="1" fillId="4" borderId="10" xfId="0" applyNumberFormat="1" applyFont="1" applyFill="1" applyBorder="1" applyProtection="1"/>
    <xf numFmtId="164" fontId="1" fillId="4" borderId="9" xfId="0" applyNumberFormat="1" applyFont="1" applyFill="1" applyBorder="1" applyProtection="1"/>
    <xf numFmtId="0" fontId="2" fillId="2" borderId="0" xfId="0" applyFont="1" applyFill="1" applyBorder="1" applyProtection="1"/>
    <xf numFmtId="0" fontId="16" fillId="2" borderId="1" xfId="0" applyFont="1" applyFill="1" applyBorder="1" applyAlignment="1" applyProtection="1">
      <alignment horizontal="center"/>
    </xf>
    <xf numFmtId="164" fontId="1" fillId="4" borderId="1" xfId="0" applyNumberFormat="1" applyFont="1" applyFill="1" applyBorder="1" applyProtection="1"/>
    <xf numFmtId="16" fontId="1" fillId="2" borderId="0" xfId="0" applyNumberFormat="1" applyFont="1" applyFill="1" applyBorder="1" applyProtection="1"/>
    <xf numFmtId="0" fontId="14" fillId="2" borderId="1" xfId="0" applyFont="1" applyFill="1" applyBorder="1" applyAlignment="1" applyProtection="1">
      <alignment horizontal="center" vertical="top" wrapText="1"/>
    </xf>
    <xf numFmtId="0" fontId="2" fillId="2" borderId="0" xfId="0" applyFont="1" applyFill="1" applyBorder="1" applyAlignment="1" applyProtection="1">
      <alignment horizontal="center" vertical="top" wrapText="1"/>
    </xf>
    <xf numFmtId="0" fontId="1" fillId="4" borderId="1" xfId="0" applyFont="1" applyFill="1" applyBorder="1" applyProtection="1"/>
    <xf numFmtId="2" fontId="1" fillId="4" borderId="1" xfId="0" applyNumberFormat="1" applyFont="1" applyFill="1" applyBorder="1" applyProtection="1"/>
    <xf numFmtId="165" fontId="1" fillId="2" borderId="1" xfId="0" applyNumberFormat="1" applyFont="1" applyFill="1" applyBorder="1" applyProtection="1"/>
    <xf numFmtId="165" fontId="1" fillId="4" borderId="1" xfId="0" applyNumberFormat="1" applyFont="1" applyFill="1" applyBorder="1" applyProtection="1"/>
    <xf numFmtId="0" fontId="14" fillId="2" borderId="0" xfId="0" applyFont="1" applyFill="1" applyBorder="1" applyAlignment="1" applyProtection="1">
      <alignment horizontal="left"/>
    </xf>
    <xf numFmtId="0" fontId="18" fillId="2" borderId="0" xfId="0" applyFont="1" applyFill="1" applyProtection="1"/>
    <xf numFmtId="0" fontId="10" fillId="0" borderId="0" xfId="0" applyFont="1" applyAlignment="1" applyProtection="1">
      <alignment wrapText="1"/>
    </xf>
    <xf numFmtId="0" fontId="10" fillId="2" borderId="0" xfId="0" applyFont="1" applyFill="1" applyAlignment="1" applyProtection="1">
      <alignment wrapText="1"/>
    </xf>
    <xf numFmtId="0" fontId="19" fillId="2" borderId="0" xfId="1" applyFont="1" applyFill="1" applyAlignment="1" applyProtection="1"/>
    <xf numFmtId="0" fontId="8" fillId="2" borderId="0" xfId="1" applyFont="1" applyFill="1" applyAlignment="1" applyProtection="1">
      <alignment wrapText="1"/>
    </xf>
    <xf numFmtId="0" fontId="18" fillId="2" borderId="0" xfId="0" applyFont="1" applyFill="1" applyAlignment="1" applyProtection="1"/>
    <xf numFmtId="0" fontId="19" fillId="2" borderId="0" xfId="1" applyFont="1" applyFill="1" applyAlignment="1" applyProtection="1">
      <alignment wrapText="1"/>
    </xf>
    <xf numFmtId="164" fontId="1" fillId="2" borderId="1" xfId="0" applyNumberFormat="1" applyFont="1" applyFill="1" applyBorder="1" applyAlignment="1">
      <alignment horizontal="right"/>
    </xf>
    <xf numFmtId="0" fontId="2" fillId="6" borderId="9" xfId="0" applyFont="1" applyFill="1" applyBorder="1" applyAlignment="1">
      <alignment horizontal="center" vertical="top" wrapText="1"/>
    </xf>
    <xf numFmtId="0" fontId="1" fillId="6" borderId="1" xfId="0" applyFont="1" applyFill="1" applyBorder="1"/>
    <xf numFmtId="0" fontId="2" fillId="6" borderId="1" xfId="0" applyFont="1" applyFill="1" applyBorder="1" applyAlignment="1">
      <alignment horizontal="center" vertical="top" wrapText="1"/>
    </xf>
    <xf numFmtId="164" fontId="1" fillId="6" borderId="1" xfId="0" applyNumberFormat="1" applyFont="1" applyFill="1" applyBorder="1"/>
    <xf numFmtId="0" fontId="8" fillId="2" borderId="0" xfId="0" applyFont="1" applyFill="1" applyAlignment="1" applyProtection="1">
      <alignment vertical="top" wrapText="1"/>
    </xf>
    <xf numFmtId="0" fontId="10" fillId="0" borderId="0" xfId="0" applyFont="1" applyProtection="1"/>
    <xf numFmtId="0" fontId="8" fillId="2" borderId="0" xfId="0" applyFont="1" applyFill="1" applyAlignment="1" applyProtection="1">
      <alignment wrapText="1"/>
    </xf>
    <xf numFmtId="0" fontId="10" fillId="0" borderId="0" xfId="0" applyFont="1" applyAlignment="1" applyProtection="1">
      <alignment wrapText="1"/>
    </xf>
    <xf numFmtId="0" fontId="0" fillId="0" borderId="0" xfId="0" applyAlignment="1" applyProtection="1">
      <alignment wrapText="1"/>
    </xf>
    <xf numFmtId="164" fontId="1" fillId="4" borderId="3" xfId="0" applyNumberFormat="1" applyFont="1" applyFill="1" applyBorder="1" applyAlignment="1" applyProtection="1">
      <alignment horizontal="left"/>
      <protection locked="0"/>
    </xf>
    <xf numFmtId="164" fontId="1" fillId="4" borderId="10" xfId="0" applyNumberFormat="1" applyFont="1" applyFill="1" applyBorder="1" applyAlignment="1" applyProtection="1">
      <alignment horizontal="left"/>
      <protection locked="0"/>
    </xf>
    <xf numFmtId="164" fontId="1" fillId="4" borderId="9" xfId="0" applyNumberFormat="1" applyFont="1" applyFill="1" applyBorder="1" applyAlignment="1" applyProtection="1">
      <alignment horizontal="left"/>
      <protection locked="0"/>
    </xf>
    <xf numFmtId="0" fontId="12" fillId="5" borderId="3" xfId="0" applyFont="1" applyFill="1" applyBorder="1" applyAlignment="1" applyProtection="1">
      <alignment horizontal="center" vertical="top" wrapText="1"/>
    </xf>
    <xf numFmtId="0" fontId="13" fillId="5" borderId="10" xfId="0" applyFont="1" applyFill="1" applyBorder="1" applyAlignment="1">
      <alignment horizontal="center" vertical="top" wrapText="1"/>
    </xf>
    <xf numFmtId="0" fontId="13" fillId="5" borderId="9" xfId="0" applyFont="1" applyFill="1" applyBorder="1" applyAlignment="1">
      <alignment horizontal="center" vertical="top" wrapText="1"/>
    </xf>
    <xf numFmtId="0" fontId="1" fillId="2" borderId="3" xfId="0" applyFont="1" applyFill="1" applyBorder="1" applyAlignment="1" applyProtection="1">
      <alignment horizontal="center" vertical="top" wrapText="1"/>
    </xf>
    <xf numFmtId="0" fontId="11" fillId="0" borderId="10" xfId="0" applyFont="1" applyBorder="1" applyAlignment="1">
      <alignment horizontal="center" vertical="top" wrapText="1"/>
    </xf>
    <xf numFmtId="0" fontId="11" fillId="0" borderId="11" xfId="0" applyFont="1" applyBorder="1" applyAlignment="1">
      <alignment horizontal="center" vertical="top" wrapText="1"/>
    </xf>
  </cellXfs>
  <cellStyles count="2">
    <cellStyle name="Hyperlink" xfId="1" builtinId="8" customBuiltin="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FF99"/>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EFA9"/>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800797646953686"/>
          <c:y val="5.0530586282954336E-2"/>
          <c:w val="0.62777182087653016"/>
          <c:h val="0.79766139775235056"/>
        </c:manualLayout>
      </c:layout>
      <c:lineChart>
        <c:grouping val="standard"/>
        <c:varyColors val="0"/>
        <c:ser>
          <c:idx val="0"/>
          <c:order val="0"/>
          <c:tx>
            <c:strRef>
              <c:f>'Creep Calculation'!$D$11</c:f>
              <c:strCache>
                <c:ptCount val="1"/>
                <c:pt idx="0">
                  <c:v>1</c:v>
                </c:pt>
              </c:strCache>
            </c:strRef>
          </c:tx>
          <c:spPr>
            <a:ln w="25400">
              <a:solidFill>
                <a:srgbClr val="008000"/>
              </a:solidFill>
              <a:prstDash val="solid"/>
            </a:ln>
          </c:spPr>
          <c:marker>
            <c:symbol val="circle"/>
            <c:size val="7"/>
            <c:spPr>
              <a:solidFill>
                <a:srgbClr val="008000"/>
              </a:solidFill>
              <a:ln>
                <a:solidFill>
                  <a:srgbClr val="333333"/>
                </a:solidFill>
                <a:prstDash val="solid"/>
              </a:ln>
            </c:spPr>
          </c:marker>
          <c:cat>
            <c:strRef>
              <c:f>'Creep Calculation'!$F$10:$K$10</c:f>
              <c:strCache>
                <c:ptCount val="6"/>
                <c:pt idx="0">
                  <c:v>0</c:v>
                </c:pt>
                <c:pt idx="1">
                  <c:v>4</c:v>
                </c:pt>
                <c:pt idx="2">
                  <c:v>8</c:v>
                </c:pt>
                <c:pt idx="3">
                  <c:v>12</c:v>
                </c:pt>
                <c:pt idx="4">
                  <c:v> 16</c:v>
                </c:pt>
                <c:pt idx="5">
                  <c:v> 20</c:v>
                </c:pt>
              </c:strCache>
            </c:strRef>
          </c:cat>
          <c:val>
            <c:numRef>
              <c:f>'Creep Calculation'!$F$11:$K$11</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823B-4755-8CD8-C32E7D0204AE}"/>
            </c:ext>
          </c:extLst>
        </c:ser>
        <c:ser>
          <c:idx val="1"/>
          <c:order val="1"/>
          <c:tx>
            <c:strRef>
              <c:f>'Creep Calculation'!$D$12</c:f>
              <c:strCache>
                <c:ptCount val="1"/>
                <c:pt idx="0">
                  <c:v>2</c:v>
                </c:pt>
              </c:strCache>
            </c:strRef>
          </c:tx>
          <c:spPr>
            <a:ln w="25400">
              <a:solidFill>
                <a:srgbClr val="800080"/>
              </a:solidFill>
              <a:prstDash val="solid"/>
            </a:ln>
          </c:spPr>
          <c:marker>
            <c:symbol val="circle"/>
            <c:size val="7"/>
            <c:spPr>
              <a:solidFill>
                <a:srgbClr val="FF00FF"/>
              </a:solidFill>
              <a:ln>
                <a:solidFill>
                  <a:srgbClr val="333333"/>
                </a:solidFill>
                <a:prstDash val="solid"/>
              </a:ln>
            </c:spPr>
          </c:marker>
          <c:cat>
            <c:strRef>
              <c:f>'Creep Calculation'!$F$10:$K$10</c:f>
              <c:strCache>
                <c:ptCount val="6"/>
                <c:pt idx="0">
                  <c:v>0</c:v>
                </c:pt>
                <c:pt idx="1">
                  <c:v>4</c:v>
                </c:pt>
                <c:pt idx="2">
                  <c:v>8</c:v>
                </c:pt>
                <c:pt idx="3">
                  <c:v>12</c:v>
                </c:pt>
                <c:pt idx="4">
                  <c:v> 16</c:v>
                </c:pt>
                <c:pt idx="5">
                  <c:v> 20</c:v>
                </c:pt>
              </c:strCache>
            </c:strRef>
          </c:cat>
          <c:val>
            <c:numRef>
              <c:f>'Creep Calculation'!$F$12:$K$12</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823B-4755-8CD8-C32E7D0204AE}"/>
            </c:ext>
          </c:extLst>
        </c:ser>
        <c:ser>
          <c:idx val="2"/>
          <c:order val="2"/>
          <c:tx>
            <c:strRef>
              <c:f>'Creep Calculation'!$D$13</c:f>
              <c:strCache>
                <c:ptCount val="1"/>
                <c:pt idx="0">
                  <c:v>3</c:v>
                </c:pt>
              </c:strCache>
            </c:strRef>
          </c:tx>
          <c:spPr>
            <a:ln w="25400">
              <a:solidFill>
                <a:srgbClr val="FF6600"/>
              </a:solidFill>
              <a:prstDash val="solid"/>
            </a:ln>
          </c:spPr>
          <c:marker>
            <c:symbol val="circle"/>
            <c:size val="7"/>
            <c:spPr>
              <a:solidFill>
                <a:srgbClr val="FF6600"/>
              </a:solidFill>
              <a:ln>
                <a:solidFill>
                  <a:srgbClr val="333333"/>
                </a:solidFill>
                <a:prstDash val="solid"/>
              </a:ln>
            </c:spPr>
          </c:marker>
          <c:cat>
            <c:strRef>
              <c:f>'Creep Calculation'!$F$10:$K$10</c:f>
              <c:strCache>
                <c:ptCount val="6"/>
                <c:pt idx="0">
                  <c:v>0</c:v>
                </c:pt>
                <c:pt idx="1">
                  <c:v>4</c:v>
                </c:pt>
                <c:pt idx="2">
                  <c:v>8</c:v>
                </c:pt>
                <c:pt idx="3">
                  <c:v>12</c:v>
                </c:pt>
                <c:pt idx="4">
                  <c:v> 16</c:v>
                </c:pt>
                <c:pt idx="5">
                  <c:v> 20</c:v>
                </c:pt>
              </c:strCache>
            </c:strRef>
          </c:cat>
          <c:val>
            <c:numRef>
              <c:f>'Creep Calculation'!$F$13:$K$13</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823B-4755-8CD8-C32E7D0204AE}"/>
            </c:ext>
          </c:extLst>
        </c:ser>
        <c:ser>
          <c:idx val="3"/>
          <c:order val="3"/>
          <c:tx>
            <c:strRef>
              <c:f>'Creep Calculation'!$D$14</c:f>
              <c:strCache>
                <c:ptCount val="1"/>
                <c:pt idx="0">
                  <c:v>4</c:v>
                </c:pt>
              </c:strCache>
            </c:strRef>
          </c:tx>
          <c:spPr>
            <a:ln w="25400">
              <a:solidFill>
                <a:srgbClr val="CC99FF"/>
              </a:solidFill>
              <a:prstDash val="solid"/>
            </a:ln>
          </c:spPr>
          <c:marker>
            <c:symbol val="circle"/>
            <c:size val="7"/>
            <c:spPr>
              <a:solidFill>
                <a:srgbClr val="CC99FF"/>
              </a:solidFill>
              <a:ln>
                <a:solidFill>
                  <a:srgbClr val="333333"/>
                </a:solidFill>
                <a:prstDash val="solid"/>
              </a:ln>
            </c:spPr>
          </c:marker>
          <c:cat>
            <c:strRef>
              <c:f>'Creep Calculation'!$F$10:$K$10</c:f>
              <c:strCache>
                <c:ptCount val="6"/>
                <c:pt idx="0">
                  <c:v>0</c:v>
                </c:pt>
                <c:pt idx="1">
                  <c:v>4</c:v>
                </c:pt>
                <c:pt idx="2">
                  <c:v>8</c:v>
                </c:pt>
                <c:pt idx="3">
                  <c:v>12</c:v>
                </c:pt>
                <c:pt idx="4">
                  <c:v> 16</c:v>
                </c:pt>
                <c:pt idx="5">
                  <c:v> 20</c:v>
                </c:pt>
              </c:strCache>
            </c:strRef>
          </c:cat>
          <c:val>
            <c:numRef>
              <c:f>'Creep Calculation'!$F$14:$K$14</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823B-4755-8CD8-C32E7D0204AE}"/>
            </c:ext>
          </c:extLst>
        </c:ser>
        <c:ser>
          <c:idx val="4"/>
          <c:order val="4"/>
          <c:tx>
            <c:strRef>
              <c:f>'Creep Calculation'!$D$15</c:f>
              <c:strCache>
                <c:ptCount val="1"/>
                <c:pt idx="0">
                  <c:v>5</c:v>
                </c:pt>
              </c:strCache>
            </c:strRef>
          </c:tx>
          <c:spPr>
            <a:ln w="25400">
              <a:solidFill>
                <a:srgbClr val="FFCC99"/>
              </a:solidFill>
              <a:prstDash val="solid"/>
            </a:ln>
          </c:spPr>
          <c:marker>
            <c:symbol val="circle"/>
            <c:size val="7"/>
            <c:spPr>
              <a:solidFill>
                <a:srgbClr val="FFCC99"/>
              </a:solidFill>
              <a:ln>
                <a:solidFill>
                  <a:srgbClr val="333333"/>
                </a:solidFill>
                <a:prstDash val="solid"/>
              </a:ln>
            </c:spPr>
          </c:marker>
          <c:cat>
            <c:strRef>
              <c:f>'Creep Calculation'!$F$10:$K$10</c:f>
              <c:strCache>
                <c:ptCount val="6"/>
                <c:pt idx="0">
                  <c:v>0</c:v>
                </c:pt>
                <c:pt idx="1">
                  <c:v>4</c:v>
                </c:pt>
                <c:pt idx="2">
                  <c:v>8</c:v>
                </c:pt>
                <c:pt idx="3">
                  <c:v>12</c:v>
                </c:pt>
                <c:pt idx="4">
                  <c:v> 16</c:v>
                </c:pt>
                <c:pt idx="5">
                  <c:v> 20</c:v>
                </c:pt>
              </c:strCache>
            </c:strRef>
          </c:cat>
          <c:val>
            <c:numRef>
              <c:f>'Creep Calculation'!$F$15:$K$15</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4-823B-4755-8CD8-C32E7D0204AE}"/>
            </c:ext>
          </c:extLst>
        </c:ser>
        <c:ser>
          <c:idx val="5"/>
          <c:order val="5"/>
          <c:tx>
            <c:strRef>
              <c:f>'Creep Calculation'!$D$16</c:f>
              <c:strCache>
                <c:ptCount val="1"/>
                <c:pt idx="0">
                  <c:v>6</c:v>
                </c:pt>
              </c:strCache>
            </c:strRef>
          </c:tx>
          <c:spPr>
            <a:ln w="25400">
              <a:solidFill>
                <a:srgbClr val="800000"/>
              </a:solidFill>
              <a:prstDash val="solid"/>
            </a:ln>
          </c:spPr>
          <c:marker>
            <c:symbol val="circle"/>
            <c:size val="7"/>
            <c:spPr>
              <a:solidFill>
                <a:srgbClr val="800000"/>
              </a:solidFill>
              <a:ln>
                <a:solidFill>
                  <a:srgbClr val="333333"/>
                </a:solidFill>
                <a:prstDash val="solid"/>
              </a:ln>
            </c:spPr>
          </c:marker>
          <c:cat>
            <c:strRef>
              <c:f>'Creep Calculation'!$F$10:$K$10</c:f>
              <c:strCache>
                <c:ptCount val="6"/>
                <c:pt idx="0">
                  <c:v>0</c:v>
                </c:pt>
                <c:pt idx="1">
                  <c:v>4</c:v>
                </c:pt>
                <c:pt idx="2">
                  <c:v>8</c:v>
                </c:pt>
                <c:pt idx="3">
                  <c:v>12</c:v>
                </c:pt>
                <c:pt idx="4">
                  <c:v> 16</c:v>
                </c:pt>
                <c:pt idx="5">
                  <c:v> 20</c:v>
                </c:pt>
              </c:strCache>
            </c:strRef>
          </c:cat>
          <c:val>
            <c:numRef>
              <c:f>'Creep Calculation'!$F$16:$K$16</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5-823B-4755-8CD8-C32E7D0204AE}"/>
            </c:ext>
          </c:extLst>
        </c:ser>
        <c:ser>
          <c:idx val="6"/>
          <c:order val="6"/>
          <c:tx>
            <c:strRef>
              <c:f>'Creep Calculation'!$D$17</c:f>
              <c:strCache>
                <c:ptCount val="1"/>
                <c:pt idx="0">
                  <c:v>7</c:v>
                </c:pt>
              </c:strCache>
            </c:strRef>
          </c:tx>
          <c:spPr>
            <a:ln w="25400">
              <a:solidFill>
                <a:srgbClr val="99CC00"/>
              </a:solidFill>
              <a:prstDash val="solid"/>
            </a:ln>
          </c:spPr>
          <c:marker>
            <c:symbol val="circle"/>
            <c:size val="7"/>
            <c:spPr>
              <a:solidFill>
                <a:srgbClr val="99CC00"/>
              </a:solidFill>
              <a:ln>
                <a:solidFill>
                  <a:srgbClr val="333333"/>
                </a:solidFill>
                <a:prstDash val="solid"/>
              </a:ln>
            </c:spPr>
          </c:marker>
          <c:cat>
            <c:strRef>
              <c:f>'Creep Calculation'!$F$10:$K$10</c:f>
              <c:strCache>
                <c:ptCount val="6"/>
                <c:pt idx="0">
                  <c:v>0</c:v>
                </c:pt>
                <c:pt idx="1">
                  <c:v>4</c:v>
                </c:pt>
                <c:pt idx="2">
                  <c:v>8</c:v>
                </c:pt>
                <c:pt idx="3">
                  <c:v>12</c:v>
                </c:pt>
                <c:pt idx="4">
                  <c:v> 16</c:v>
                </c:pt>
                <c:pt idx="5">
                  <c:v> 20</c:v>
                </c:pt>
              </c:strCache>
            </c:strRef>
          </c:cat>
          <c:val>
            <c:numRef>
              <c:f>'Creep Calculation'!$F$17:$K$17</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6-823B-4755-8CD8-C32E7D0204AE}"/>
            </c:ext>
          </c:extLst>
        </c:ser>
        <c:ser>
          <c:idx val="7"/>
          <c:order val="7"/>
          <c:tx>
            <c:strRef>
              <c:f>'Creep Calculation'!$D$18</c:f>
              <c:strCache>
                <c:ptCount val="1"/>
                <c:pt idx="0">
                  <c:v>8</c:v>
                </c:pt>
              </c:strCache>
            </c:strRef>
          </c:tx>
          <c:spPr>
            <a:ln w="25400">
              <a:solidFill>
                <a:srgbClr val="0000FF"/>
              </a:solidFill>
              <a:prstDash val="solid"/>
            </a:ln>
          </c:spPr>
          <c:marker>
            <c:symbol val="circle"/>
            <c:size val="7"/>
            <c:spPr>
              <a:solidFill>
                <a:srgbClr val="0000FF"/>
              </a:solidFill>
              <a:ln>
                <a:solidFill>
                  <a:srgbClr val="333333"/>
                </a:solidFill>
                <a:prstDash val="solid"/>
              </a:ln>
            </c:spPr>
          </c:marker>
          <c:cat>
            <c:strRef>
              <c:f>'Creep Calculation'!$F$10:$K$10</c:f>
              <c:strCache>
                <c:ptCount val="6"/>
                <c:pt idx="0">
                  <c:v>0</c:v>
                </c:pt>
                <c:pt idx="1">
                  <c:v>4</c:v>
                </c:pt>
                <c:pt idx="2">
                  <c:v>8</c:v>
                </c:pt>
                <c:pt idx="3">
                  <c:v>12</c:v>
                </c:pt>
                <c:pt idx="4">
                  <c:v> 16</c:v>
                </c:pt>
                <c:pt idx="5">
                  <c:v> 20</c:v>
                </c:pt>
              </c:strCache>
            </c:strRef>
          </c:cat>
          <c:val>
            <c:numRef>
              <c:f>'Creep Calculation'!$F$18:$K$18</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7-823B-4755-8CD8-C32E7D0204AE}"/>
            </c:ext>
          </c:extLst>
        </c:ser>
        <c:ser>
          <c:idx val="8"/>
          <c:order val="8"/>
          <c:tx>
            <c:strRef>
              <c:f>'Creep Calculation'!$D$19</c:f>
              <c:strCache>
                <c:ptCount val="1"/>
                <c:pt idx="0">
                  <c:v>9</c:v>
                </c:pt>
              </c:strCache>
            </c:strRef>
          </c:tx>
          <c:spPr>
            <a:ln w="25400">
              <a:solidFill>
                <a:srgbClr val="00CCFF"/>
              </a:solidFill>
              <a:prstDash val="solid"/>
            </a:ln>
          </c:spPr>
          <c:marker>
            <c:symbol val="circle"/>
            <c:size val="7"/>
            <c:spPr>
              <a:solidFill>
                <a:srgbClr val="00CCFF"/>
              </a:solidFill>
              <a:ln>
                <a:solidFill>
                  <a:srgbClr val="333333"/>
                </a:solidFill>
                <a:prstDash val="solid"/>
              </a:ln>
            </c:spPr>
          </c:marker>
          <c:cat>
            <c:strRef>
              <c:f>'Creep Calculation'!$F$10:$K$10</c:f>
              <c:strCache>
                <c:ptCount val="6"/>
                <c:pt idx="0">
                  <c:v>0</c:v>
                </c:pt>
                <c:pt idx="1">
                  <c:v>4</c:v>
                </c:pt>
                <c:pt idx="2">
                  <c:v>8</c:v>
                </c:pt>
                <c:pt idx="3">
                  <c:v>12</c:v>
                </c:pt>
                <c:pt idx="4">
                  <c:v> 16</c:v>
                </c:pt>
                <c:pt idx="5">
                  <c:v> 20</c:v>
                </c:pt>
              </c:strCache>
            </c:strRef>
          </c:cat>
          <c:val>
            <c:numRef>
              <c:f>'Creep Calculation'!$F$19:$K$19</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8-823B-4755-8CD8-C32E7D0204AE}"/>
            </c:ext>
          </c:extLst>
        </c:ser>
        <c:ser>
          <c:idx val="9"/>
          <c:order val="9"/>
          <c:tx>
            <c:strRef>
              <c:f>'Creep Calculation'!$D$20</c:f>
              <c:strCache>
                <c:ptCount val="1"/>
                <c:pt idx="0">
                  <c:v>10</c:v>
                </c:pt>
              </c:strCache>
            </c:strRef>
          </c:tx>
          <c:spPr>
            <a:ln w="25400">
              <a:solidFill>
                <a:srgbClr val="FF00FF"/>
              </a:solidFill>
              <a:prstDash val="solid"/>
            </a:ln>
          </c:spPr>
          <c:marker>
            <c:symbol val="circle"/>
            <c:size val="7"/>
            <c:spPr>
              <a:solidFill>
                <a:srgbClr val="FF00FF"/>
              </a:solidFill>
              <a:ln>
                <a:solidFill>
                  <a:srgbClr val="333333"/>
                </a:solidFill>
                <a:prstDash val="solid"/>
              </a:ln>
            </c:spPr>
          </c:marker>
          <c:cat>
            <c:strRef>
              <c:f>'Creep Calculation'!$F$10:$K$10</c:f>
              <c:strCache>
                <c:ptCount val="6"/>
                <c:pt idx="0">
                  <c:v>0</c:v>
                </c:pt>
                <c:pt idx="1">
                  <c:v>4</c:v>
                </c:pt>
                <c:pt idx="2">
                  <c:v>8</c:v>
                </c:pt>
                <c:pt idx="3">
                  <c:v>12</c:v>
                </c:pt>
                <c:pt idx="4">
                  <c:v> 16</c:v>
                </c:pt>
                <c:pt idx="5">
                  <c:v> 20</c:v>
                </c:pt>
              </c:strCache>
            </c:strRef>
          </c:cat>
          <c:val>
            <c:numRef>
              <c:f>'Creep Calculation'!$F$20:$K$20</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9-823B-4755-8CD8-C32E7D0204AE}"/>
            </c:ext>
          </c:extLst>
        </c:ser>
        <c:ser>
          <c:idx val="10"/>
          <c:order val="10"/>
          <c:tx>
            <c:strRef>
              <c:f>'Creep Calculation'!$D$21</c:f>
              <c:strCache>
                <c:ptCount val="1"/>
                <c:pt idx="0">
                  <c:v>11</c:v>
                </c:pt>
              </c:strCache>
            </c:strRef>
          </c:tx>
          <c:spPr>
            <a:ln w="25400">
              <a:solidFill>
                <a:srgbClr val="CCFFCC"/>
              </a:solidFill>
              <a:prstDash val="solid"/>
            </a:ln>
          </c:spPr>
          <c:marker>
            <c:symbol val="circle"/>
            <c:size val="7"/>
            <c:spPr>
              <a:solidFill>
                <a:srgbClr val="CCFFCC"/>
              </a:solidFill>
              <a:ln>
                <a:solidFill>
                  <a:srgbClr val="333333"/>
                </a:solidFill>
                <a:prstDash val="solid"/>
              </a:ln>
            </c:spPr>
          </c:marker>
          <c:cat>
            <c:strRef>
              <c:f>'Creep Calculation'!$F$10:$K$10</c:f>
              <c:strCache>
                <c:ptCount val="6"/>
                <c:pt idx="0">
                  <c:v>0</c:v>
                </c:pt>
                <c:pt idx="1">
                  <c:v>4</c:v>
                </c:pt>
                <c:pt idx="2">
                  <c:v>8</c:v>
                </c:pt>
                <c:pt idx="3">
                  <c:v>12</c:v>
                </c:pt>
                <c:pt idx="4">
                  <c:v> 16</c:v>
                </c:pt>
                <c:pt idx="5">
                  <c:v> 20</c:v>
                </c:pt>
              </c:strCache>
            </c:strRef>
          </c:cat>
          <c:val>
            <c:numRef>
              <c:f>'Creep Calculation'!$F$21:$K$21</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A-823B-4755-8CD8-C32E7D0204AE}"/>
            </c:ext>
          </c:extLst>
        </c:ser>
        <c:ser>
          <c:idx val="11"/>
          <c:order val="11"/>
          <c:tx>
            <c:strRef>
              <c:f>'Creep Calculation'!$D$22</c:f>
              <c:strCache>
                <c:ptCount val="1"/>
                <c:pt idx="0">
                  <c:v>12</c:v>
                </c:pt>
              </c:strCache>
            </c:strRef>
          </c:tx>
          <c:spPr>
            <a:ln w="25400">
              <a:solidFill>
                <a:srgbClr val="FF8080"/>
              </a:solidFill>
              <a:prstDash val="solid"/>
            </a:ln>
          </c:spPr>
          <c:marker>
            <c:symbol val="circle"/>
            <c:size val="7"/>
            <c:spPr>
              <a:solidFill>
                <a:srgbClr val="FF8080"/>
              </a:solidFill>
              <a:ln>
                <a:solidFill>
                  <a:srgbClr val="333333"/>
                </a:solidFill>
                <a:prstDash val="solid"/>
              </a:ln>
            </c:spPr>
          </c:marker>
          <c:cat>
            <c:strRef>
              <c:f>'Creep Calculation'!$F$10:$K$10</c:f>
              <c:strCache>
                <c:ptCount val="6"/>
                <c:pt idx="0">
                  <c:v>0</c:v>
                </c:pt>
                <c:pt idx="1">
                  <c:v>4</c:v>
                </c:pt>
                <c:pt idx="2">
                  <c:v>8</c:v>
                </c:pt>
                <c:pt idx="3">
                  <c:v>12</c:v>
                </c:pt>
                <c:pt idx="4">
                  <c:v> 16</c:v>
                </c:pt>
                <c:pt idx="5">
                  <c:v> 20</c:v>
                </c:pt>
              </c:strCache>
            </c:strRef>
          </c:cat>
          <c:val>
            <c:numRef>
              <c:f>'Creep Calculation'!$F$22:$K$22</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B-823B-4755-8CD8-C32E7D0204AE}"/>
            </c:ext>
          </c:extLst>
        </c:ser>
        <c:ser>
          <c:idx val="12"/>
          <c:order val="12"/>
          <c:tx>
            <c:strRef>
              <c:f>'Creep Calculation'!$D$23</c:f>
              <c:strCache>
                <c:ptCount val="1"/>
                <c:pt idx="0">
                  <c:v>13</c:v>
                </c:pt>
              </c:strCache>
            </c:strRef>
          </c:tx>
          <c:spPr>
            <a:ln w="25400">
              <a:solidFill>
                <a:srgbClr val="99CCFF"/>
              </a:solidFill>
              <a:prstDash val="solid"/>
            </a:ln>
          </c:spPr>
          <c:marker>
            <c:symbol val="circle"/>
            <c:size val="7"/>
            <c:spPr>
              <a:solidFill>
                <a:srgbClr val="99CCFF"/>
              </a:solidFill>
              <a:ln>
                <a:solidFill>
                  <a:srgbClr val="333333"/>
                </a:solidFill>
                <a:prstDash val="solid"/>
              </a:ln>
            </c:spPr>
          </c:marker>
          <c:cat>
            <c:strRef>
              <c:f>'Creep Calculation'!$F$10:$K$10</c:f>
              <c:strCache>
                <c:ptCount val="6"/>
                <c:pt idx="0">
                  <c:v>0</c:v>
                </c:pt>
                <c:pt idx="1">
                  <c:v>4</c:v>
                </c:pt>
                <c:pt idx="2">
                  <c:v>8</c:v>
                </c:pt>
                <c:pt idx="3">
                  <c:v>12</c:v>
                </c:pt>
                <c:pt idx="4">
                  <c:v> 16</c:v>
                </c:pt>
                <c:pt idx="5">
                  <c:v> 20</c:v>
                </c:pt>
              </c:strCache>
            </c:strRef>
          </c:cat>
          <c:val>
            <c:numRef>
              <c:f>'Creep Calculation'!$F$23:$K$23</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C-823B-4755-8CD8-C32E7D0204AE}"/>
            </c:ext>
          </c:extLst>
        </c:ser>
        <c:ser>
          <c:idx val="13"/>
          <c:order val="13"/>
          <c:tx>
            <c:strRef>
              <c:f>'Creep Calculation'!$D$24</c:f>
              <c:strCache>
                <c:ptCount val="1"/>
                <c:pt idx="0">
                  <c:v>14</c:v>
                </c:pt>
              </c:strCache>
            </c:strRef>
          </c:tx>
          <c:spPr>
            <a:ln w="25400">
              <a:solidFill>
                <a:srgbClr val="FF99CC"/>
              </a:solidFill>
              <a:prstDash val="solid"/>
            </a:ln>
          </c:spPr>
          <c:marker>
            <c:symbol val="circle"/>
            <c:size val="7"/>
            <c:spPr>
              <a:solidFill>
                <a:srgbClr val="FF99CC"/>
              </a:solidFill>
              <a:ln>
                <a:solidFill>
                  <a:srgbClr val="333333"/>
                </a:solidFill>
                <a:prstDash val="solid"/>
              </a:ln>
            </c:spPr>
          </c:marker>
          <c:cat>
            <c:strRef>
              <c:f>'Creep Calculation'!$F$10:$K$10</c:f>
              <c:strCache>
                <c:ptCount val="6"/>
                <c:pt idx="0">
                  <c:v>0</c:v>
                </c:pt>
                <c:pt idx="1">
                  <c:v>4</c:v>
                </c:pt>
                <c:pt idx="2">
                  <c:v>8</c:v>
                </c:pt>
                <c:pt idx="3">
                  <c:v>12</c:v>
                </c:pt>
                <c:pt idx="4">
                  <c:v> 16</c:v>
                </c:pt>
                <c:pt idx="5">
                  <c:v> 20</c:v>
                </c:pt>
              </c:strCache>
            </c:strRef>
          </c:cat>
          <c:val>
            <c:numRef>
              <c:f>'Creep Calculation'!$F$24:$K$24</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D-823B-4755-8CD8-C32E7D0204AE}"/>
            </c:ext>
          </c:extLst>
        </c:ser>
        <c:ser>
          <c:idx val="14"/>
          <c:order val="14"/>
          <c:tx>
            <c:strRef>
              <c:f>'Creep Calculation'!$D$25</c:f>
              <c:strCache>
                <c:ptCount val="1"/>
                <c:pt idx="0">
                  <c:v>15</c:v>
                </c:pt>
              </c:strCache>
            </c:strRef>
          </c:tx>
          <c:spPr>
            <a:ln w="25400">
              <a:solidFill>
                <a:srgbClr val="CC99FF"/>
              </a:solidFill>
              <a:prstDash val="solid"/>
            </a:ln>
          </c:spPr>
          <c:marker>
            <c:symbol val="circle"/>
            <c:size val="7"/>
            <c:spPr>
              <a:solidFill>
                <a:srgbClr val="CC99FF"/>
              </a:solidFill>
              <a:ln>
                <a:solidFill>
                  <a:srgbClr val="333333"/>
                </a:solidFill>
                <a:prstDash val="solid"/>
              </a:ln>
            </c:spPr>
          </c:marker>
          <c:cat>
            <c:strRef>
              <c:f>'Creep Calculation'!$F$10:$K$10</c:f>
              <c:strCache>
                <c:ptCount val="6"/>
                <c:pt idx="0">
                  <c:v>0</c:v>
                </c:pt>
                <c:pt idx="1">
                  <c:v>4</c:v>
                </c:pt>
                <c:pt idx="2">
                  <c:v>8</c:v>
                </c:pt>
                <c:pt idx="3">
                  <c:v>12</c:v>
                </c:pt>
                <c:pt idx="4">
                  <c:v> 16</c:v>
                </c:pt>
                <c:pt idx="5">
                  <c:v> 20</c:v>
                </c:pt>
              </c:strCache>
            </c:strRef>
          </c:cat>
          <c:val>
            <c:numRef>
              <c:f>'Creep Calculation'!$F$25:$K$25</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E-823B-4755-8CD8-C32E7D0204AE}"/>
            </c:ext>
          </c:extLst>
        </c:ser>
        <c:ser>
          <c:idx val="15"/>
          <c:order val="15"/>
          <c:tx>
            <c:strRef>
              <c:f>'Creep Calculation'!$D$26</c:f>
              <c:strCache>
                <c:ptCount val="1"/>
                <c:pt idx="0">
                  <c:v>16</c:v>
                </c:pt>
              </c:strCache>
            </c:strRef>
          </c:tx>
          <c:spPr>
            <a:ln w="25400">
              <a:solidFill>
                <a:srgbClr val="FF9900"/>
              </a:solidFill>
              <a:prstDash val="solid"/>
            </a:ln>
          </c:spPr>
          <c:marker>
            <c:symbol val="circle"/>
            <c:size val="7"/>
            <c:spPr>
              <a:solidFill>
                <a:srgbClr val="FF9900"/>
              </a:solidFill>
              <a:ln>
                <a:solidFill>
                  <a:srgbClr val="333333"/>
                </a:solidFill>
                <a:prstDash val="solid"/>
              </a:ln>
            </c:spPr>
          </c:marker>
          <c:cat>
            <c:strRef>
              <c:f>'Creep Calculation'!$F$10:$K$10</c:f>
              <c:strCache>
                <c:ptCount val="6"/>
                <c:pt idx="0">
                  <c:v>0</c:v>
                </c:pt>
                <c:pt idx="1">
                  <c:v>4</c:v>
                </c:pt>
                <c:pt idx="2">
                  <c:v>8</c:v>
                </c:pt>
                <c:pt idx="3">
                  <c:v>12</c:v>
                </c:pt>
                <c:pt idx="4">
                  <c:v> 16</c:v>
                </c:pt>
                <c:pt idx="5">
                  <c:v> 20</c:v>
                </c:pt>
              </c:strCache>
            </c:strRef>
          </c:cat>
          <c:val>
            <c:numRef>
              <c:f>'Creep Calculation'!$F$26:$K$26</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F-823B-4755-8CD8-C32E7D0204AE}"/>
            </c:ext>
          </c:extLst>
        </c:ser>
        <c:ser>
          <c:idx val="16"/>
          <c:order val="16"/>
          <c:tx>
            <c:strRef>
              <c:f>'Creep Calculation'!$D$27</c:f>
              <c:strCache>
                <c:ptCount val="1"/>
                <c:pt idx="0">
                  <c:v>17</c:v>
                </c:pt>
              </c:strCache>
            </c:strRef>
          </c:tx>
          <c:spPr>
            <a:ln w="25400">
              <a:solidFill>
                <a:srgbClr val="808000"/>
              </a:solidFill>
              <a:prstDash val="solid"/>
            </a:ln>
          </c:spPr>
          <c:marker>
            <c:symbol val="circle"/>
            <c:size val="7"/>
            <c:spPr>
              <a:solidFill>
                <a:srgbClr val="808000"/>
              </a:solidFill>
              <a:ln>
                <a:solidFill>
                  <a:srgbClr val="333333"/>
                </a:solidFill>
                <a:prstDash val="solid"/>
              </a:ln>
            </c:spPr>
          </c:marker>
          <c:cat>
            <c:strRef>
              <c:f>'Creep Calculation'!$F$10:$K$10</c:f>
              <c:strCache>
                <c:ptCount val="6"/>
                <c:pt idx="0">
                  <c:v>0</c:v>
                </c:pt>
                <c:pt idx="1">
                  <c:v>4</c:v>
                </c:pt>
                <c:pt idx="2">
                  <c:v>8</c:v>
                </c:pt>
                <c:pt idx="3">
                  <c:v>12</c:v>
                </c:pt>
                <c:pt idx="4">
                  <c:v> 16</c:v>
                </c:pt>
                <c:pt idx="5">
                  <c:v> 20</c:v>
                </c:pt>
              </c:strCache>
            </c:strRef>
          </c:cat>
          <c:val>
            <c:numRef>
              <c:f>'Creep Calculation'!$F$27:$K$27</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0-823B-4755-8CD8-C32E7D0204AE}"/>
            </c:ext>
          </c:extLst>
        </c:ser>
        <c:ser>
          <c:idx val="17"/>
          <c:order val="17"/>
          <c:tx>
            <c:strRef>
              <c:f>'Creep Calculation'!$D$28</c:f>
              <c:strCache>
                <c:ptCount val="1"/>
                <c:pt idx="0">
                  <c:v>18</c:v>
                </c:pt>
              </c:strCache>
            </c:strRef>
          </c:tx>
          <c:spPr>
            <a:ln w="25400">
              <a:solidFill>
                <a:srgbClr val="33CCCC"/>
              </a:solidFill>
              <a:prstDash val="solid"/>
            </a:ln>
          </c:spPr>
          <c:marker>
            <c:symbol val="circle"/>
            <c:size val="7"/>
            <c:spPr>
              <a:solidFill>
                <a:srgbClr val="33CCCC"/>
              </a:solidFill>
              <a:ln>
                <a:solidFill>
                  <a:srgbClr val="333333"/>
                </a:solidFill>
                <a:prstDash val="solid"/>
              </a:ln>
            </c:spPr>
          </c:marker>
          <c:cat>
            <c:strRef>
              <c:f>'Creep Calculation'!$F$10:$K$10</c:f>
              <c:strCache>
                <c:ptCount val="6"/>
                <c:pt idx="0">
                  <c:v>0</c:v>
                </c:pt>
                <c:pt idx="1">
                  <c:v>4</c:v>
                </c:pt>
                <c:pt idx="2">
                  <c:v>8</c:v>
                </c:pt>
                <c:pt idx="3">
                  <c:v>12</c:v>
                </c:pt>
                <c:pt idx="4">
                  <c:v> 16</c:v>
                </c:pt>
                <c:pt idx="5">
                  <c:v> 20</c:v>
                </c:pt>
              </c:strCache>
            </c:strRef>
          </c:cat>
          <c:val>
            <c:numRef>
              <c:f>'Creep Calculation'!$F$28:$K$28</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1-823B-4755-8CD8-C32E7D0204AE}"/>
            </c:ext>
          </c:extLst>
        </c:ser>
        <c:ser>
          <c:idx val="18"/>
          <c:order val="18"/>
          <c:tx>
            <c:strRef>
              <c:f>'Creep Calculation'!$D$29</c:f>
              <c:strCache>
                <c:ptCount val="1"/>
                <c:pt idx="0">
                  <c:v>19</c:v>
                </c:pt>
              </c:strCache>
            </c:strRef>
          </c:tx>
          <c:spPr>
            <a:ln w="25400">
              <a:solidFill>
                <a:srgbClr val="99CC00"/>
              </a:solidFill>
              <a:prstDash val="solid"/>
            </a:ln>
          </c:spPr>
          <c:marker>
            <c:symbol val="circle"/>
            <c:size val="7"/>
            <c:spPr>
              <a:solidFill>
                <a:srgbClr val="99CC00"/>
              </a:solidFill>
              <a:ln>
                <a:solidFill>
                  <a:srgbClr val="333333"/>
                </a:solidFill>
                <a:prstDash val="solid"/>
              </a:ln>
            </c:spPr>
          </c:marker>
          <c:cat>
            <c:strRef>
              <c:f>'Creep Calculation'!$F$10:$K$10</c:f>
              <c:strCache>
                <c:ptCount val="6"/>
                <c:pt idx="0">
                  <c:v>0</c:v>
                </c:pt>
                <c:pt idx="1">
                  <c:v>4</c:v>
                </c:pt>
                <c:pt idx="2">
                  <c:v>8</c:v>
                </c:pt>
                <c:pt idx="3">
                  <c:v>12</c:v>
                </c:pt>
                <c:pt idx="4">
                  <c:v> 16</c:v>
                </c:pt>
                <c:pt idx="5">
                  <c:v> 20</c:v>
                </c:pt>
              </c:strCache>
            </c:strRef>
          </c:cat>
          <c:val>
            <c:numRef>
              <c:f>'Creep Calculation'!$F$29:$K$29</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2-823B-4755-8CD8-C32E7D0204AE}"/>
            </c:ext>
          </c:extLst>
        </c:ser>
        <c:ser>
          <c:idx val="19"/>
          <c:order val="19"/>
          <c:tx>
            <c:strRef>
              <c:f>'Creep Calculation'!$D$30</c:f>
              <c:strCache>
                <c:ptCount val="1"/>
                <c:pt idx="0">
                  <c:v>20</c:v>
                </c:pt>
              </c:strCache>
            </c:strRef>
          </c:tx>
          <c:spPr>
            <a:ln w="25400">
              <a:solidFill>
                <a:srgbClr val="800080"/>
              </a:solidFill>
              <a:prstDash val="solid"/>
            </a:ln>
          </c:spPr>
          <c:marker>
            <c:symbol val="circle"/>
            <c:size val="7"/>
            <c:spPr>
              <a:solidFill>
                <a:srgbClr val="800080"/>
              </a:solidFill>
              <a:ln>
                <a:solidFill>
                  <a:srgbClr val="333333"/>
                </a:solidFill>
                <a:prstDash val="solid"/>
              </a:ln>
            </c:spPr>
          </c:marker>
          <c:cat>
            <c:strRef>
              <c:f>'Creep Calculation'!$F$10:$K$10</c:f>
              <c:strCache>
                <c:ptCount val="6"/>
                <c:pt idx="0">
                  <c:v>0</c:v>
                </c:pt>
                <c:pt idx="1">
                  <c:v>4</c:v>
                </c:pt>
                <c:pt idx="2">
                  <c:v>8</c:v>
                </c:pt>
                <c:pt idx="3">
                  <c:v>12</c:v>
                </c:pt>
                <c:pt idx="4">
                  <c:v> 16</c:v>
                </c:pt>
                <c:pt idx="5">
                  <c:v> 20</c:v>
                </c:pt>
              </c:strCache>
            </c:strRef>
          </c:cat>
          <c:val>
            <c:numRef>
              <c:f>'Creep Calculation'!$F$30:$K$30</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3-823B-4755-8CD8-C32E7D0204AE}"/>
            </c:ext>
          </c:extLst>
        </c:ser>
        <c:dLbls>
          <c:showLegendKey val="0"/>
          <c:showVal val="0"/>
          <c:showCatName val="0"/>
          <c:showSerName val="0"/>
          <c:showPercent val="0"/>
          <c:showBubbleSize val="0"/>
        </c:dLbls>
        <c:marker val="1"/>
        <c:smooth val="0"/>
        <c:axId val="552025944"/>
        <c:axId val="1"/>
      </c:lineChart>
      <c:catAx>
        <c:axId val="552025944"/>
        <c:scaling>
          <c:orientation val="minMax"/>
        </c:scaling>
        <c:delete val="0"/>
        <c:axPos val="b"/>
        <c:majorGridlines>
          <c:spPr>
            <a:ln w="3175">
              <a:solidFill>
                <a:srgbClr val="969696"/>
              </a:solidFill>
              <a:prstDash val="sysDash"/>
            </a:ln>
          </c:spPr>
        </c:majorGridlines>
        <c:title>
          <c:tx>
            <c:rich>
              <a:bodyPr/>
              <a:lstStyle/>
              <a:p>
                <a:pPr>
                  <a:defRPr sz="1125" b="1" i="0" u="none" strike="noStrike" baseline="0">
                    <a:solidFill>
                      <a:srgbClr val="333333"/>
                    </a:solidFill>
                    <a:latin typeface="Gill Sans MT"/>
                    <a:ea typeface="Gill Sans MT"/>
                    <a:cs typeface="Gill Sans MT"/>
                  </a:defRPr>
                </a:pPr>
                <a:r>
                  <a:rPr lang="en-IE"/>
                  <a:t>Incubation time (min)</a:t>
                </a:r>
              </a:p>
            </c:rich>
          </c:tx>
          <c:layout>
            <c:manualLayout>
              <c:xMode val="edge"/>
              <c:yMode val="edge"/>
              <c:x val="0.38041106400161517"/>
              <c:y val="0.9113552321111376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333333"/>
                </a:solidFill>
                <a:latin typeface="Gill Sans MT"/>
                <a:ea typeface="Gill Sans MT"/>
                <a:cs typeface="Gill Sans MT"/>
              </a:defRPr>
            </a:pPr>
            <a:endParaRPr lang="en-US"/>
          </a:p>
        </c:txPr>
        <c:crossAx val="1"/>
        <c:crossesAt val="0"/>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1100" b="0" i="0" u="none" strike="noStrike" baseline="0">
                    <a:solidFill>
                      <a:srgbClr val="000000"/>
                    </a:solidFill>
                    <a:latin typeface="Calibri"/>
                    <a:ea typeface="Calibri"/>
                    <a:cs typeface="Calibri"/>
                  </a:defRPr>
                </a:pPr>
                <a:r>
                  <a:rPr lang="en-IE" sz="1125" b="1" i="0" u="none" strike="noStrike" baseline="0">
                    <a:solidFill>
                      <a:srgbClr val="333333"/>
                    </a:solidFill>
                    <a:latin typeface="Gill Sans MT"/>
                  </a:rPr>
                  <a:t>A</a:t>
                </a:r>
                <a:r>
                  <a:rPr lang="en-IE" sz="1125" b="1" i="0" u="none" strike="noStrike" baseline="-25000">
                    <a:solidFill>
                      <a:srgbClr val="333333"/>
                    </a:solidFill>
                    <a:latin typeface="Gill Sans MT"/>
                  </a:rPr>
                  <a:t>2</a:t>
                </a:r>
                <a:r>
                  <a:rPr lang="en-IE" sz="1125" b="1" i="0" u="none" strike="noStrike" baseline="0">
                    <a:solidFill>
                      <a:srgbClr val="333333"/>
                    </a:solidFill>
                    <a:latin typeface="Gill Sans MT"/>
                  </a:rPr>
                  <a:t> Readings</a:t>
                </a:r>
              </a:p>
            </c:rich>
          </c:tx>
          <c:layout>
            <c:manualLayout>
              <c:xMode val="edge"/>
              <c:yMode val="edge"/>
              <c:x val="4.310074702200687E-2"/>
              <c:y val="0.36815122352130225"/>
            </c:manualLayout>
          </c:layout>
          <c:overlay val="0"/>
          <c:spPr>
            <a:noFill/>
            <a:ln w="25400">
              <a:noFill/>
            </a:ln>
          </c:spPr>
        </c:title>
        <c:numFmt formatCode="0.0000"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333333"/>
                </a:solidFill>
                <a:latin typeface="Gill Sans MT"/>
                <a:ea typeface="Gill Sans MT"/>
                <a:cs typeface="Gill Sans MT"/>
              </a:defRPr>
            </a:pPr>
            <a:endParaRPr lang="en-US"/>
          </a:p>
        </c:txPr>
        <c:crossAx val="552025944"/>
        <c:crosses val="autoZero"/>
        <c:crossBetween val="midCat"/>
      </c:valAx>
      <c:spPr>
        <a:solidFill>
          <a:srgbClr val="FFFFFF"/>
        </a:solidFill>
        <a:ln w="12700">
          <a:solidFill>
            <a:srgbClr val="333333"/>
          </a:solidFill>
          <a:prstDash val="solid"/>
        </a:ln>
      </c:spPr>
    </c:plotArea>
    <c:legend>
      <c:legendPos val="r"/>
      <c:layout>
        <c:manualLayout>
          <c:xMode val="edge"/>
          <c:yMode val="edge"/>
          <c:x val="0.86763678578639203"/>
          <c:y val="0.15339621941196743"/>
          <c:w val="0.12555441146779733"/>
          <c:h val="0.63885087091386306"/>
        </c:manualLayout>
      </c:layout>
      <c:overlay val="0"/>
      <c:spPr>
        <a:solidFill>
          <a:srgbClr val="FFFFFF"/>
        </a:solidFill>
        <a:ln w="3175">
          <a:solidFill>
            <a:srgbClr val="000000"/>
          </a:solidFill>
          <a:prstDash val="solid"/>
        </a:ln>
      </c:spPr>
      <c:txPr>
        <a:bodyPr/>
        <a:lstStyle/>
        <a:p>
          <a:pPr>
            <a:defRPr sz="845" b="0" i="0" u="none" strike="noStrike" baseline="0">
              <a:solidFill>
                <a:srgbClr val="333333"/>
              </a:solidFill>
              <a:latin typeface="Gill Sans MT"/>
              <a:ea typeface="Gill Sans MT"/>
              <a:cs typeface="Gill Sans MT"/>
            </a:defRPr>
          </a:pPr>
          <a:endParaRPr lang="en-US"/>
        </a:p>
      </c:txPr>
    </c:legend>
    <c:plotVisOnly val="1"/>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1125" b="0" i="0" u="none" strike="noStrike" baseline="0">
          <a:solidFill>
            <a:srgbClr val="333333"/>
          </a:solidFill>
          <a:latin typeface="Gill Sans MT"/>
          <a:ea typeface="Gill Sans MT"/>
          <a:cs typeface="Gill Sans MT"/>
        </a:defRPr>
      </a:pPr>
      <a:endParaRPr lang="en-US"/>
    </a:p>
  </c:txPr>
  <c:printSettings>
    <c:headerFooter alignWithMargins="0"/>
    <c:pageMargins b="1" l="0.75" r="0.75" t="1" header="0.5" footer="0.5"/>
    <c:pageSetup orientation="landscape" horizontalDpi="360" verticalDpi="360"/>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MegaCalc!A1"/><Relationship Id="rId2" Type="http://schemas.openxmlformats.org/officeDocument/2006/relationships/hyperlink" Target="#Contact_us"/><Relationship Id="rId1" Type="http://schemas.openxmlformats.org/officeDocument/2006/relationships/hyperlink" Target="#'Creep Calculation'!A1"/><Relationship Id="rId5" Type="http://schemas.openxmlformats.org/officeDocument/2006/relationships/image" Target="../media/image1.png"/><Relationship Id="rId4" Type="http://schemas.openxmlformats.org/officeDocument/2006/relationships/hyperlink" Target="#Instructions!A1"/></Relationships>
</file>

<file path=xl/drawings/_rels/drawing2.xml.rels><?xml version="1.0" encoding="UTF-8" standalone="yes"?>
<Relationships xmlns="http://schemas.openxmlformats.org/package/2006/relationships"><Relationship Id="rId3" Type="http://schemas.openxmlformats.org/officeDocument/2006/relationships/hyperlink" Target="#Contact_us"/><Relationship Id="rId2" Type="http://schemas.openxmlformats.org/officeDocument/2006/relationships/hyperlink" Target="#Instructions!A1"/><Relationship Id="rId1" Type="http://schemas.openxmlformats.org/officeDocument/2006/relationships/image" Target="../media/image2.png"/><Relationship Id="rId5" Type="http://schemas.openxmlformats.org/officeDocument/2006/relationships/hyperlink" Target="#MegaCalc!A1"/><Relationship Id="rId4" Type="http://schemas.openxmlformats.org/officeDocument/2006/relationships/hyperlink" Target="#'Creep Calculation'!A1"/></Relationships>
</file>

<file path=xl/drawings/_rels/drawing3.xml.rels><?xml version="1.0" encoding="UTF-8" standalone="yes"?>
<Relationships xmlns="http://schemas.openxmlformats.org/package/2006/relationships"><Relationship Id="rId3" Type="http://schemas.openxmlformats.org/officeDocument/2006/relationships/hyperlink" Target="#Contact_us"/><Relationship Id="rId2" Type="http://schemas.openxmlformats.org/officeDocument/2006/relationships/hyperlink" Target="#Instructions!A1"/><Relationship Id="rId1" Type="http://schemas.openxmlformats.org/officeDocument/2006/relationships/chart" Target="../charts/chart1.xml"/><Relationship Id="rId6" Type="http://schemas.openxmlformats.org/officeDocument/2006/relationships/image" Target="../media/image3.png"/><Relationship Id="rId5" Type="http://schemas.openxmlformats.org/officeDocument/2006/relationships/hyperlink" Target="#'Creep Calculation'!A1"/><Relationship Id="rId4" Type="http://schemas.openxmlformats.org/officeDocument/2006/relationships/hyperlink" Target="#MegaCalc!A1"/></Relationships>
</file>

<file path=xl/drawings/drawing1.xml><?xml version="1.0" encoding="utf-8"?>
<xdr:wsDr xmlns:xdr="http://schemas.openxmlformats.org/drawingml/2006/spreadsheetDrawing" xmlns:a="http://schemas.openxmlformats.org/drawingml/2006/main">
  <xdr:twoCellAnchor>
    <xdr:from>
      <xdr:col>11</xdr:col>
      <xdr:colOff>542925</xdr:colOff>
      <xdr:row>38</xdr:row>
      <xdr:rowOff>19050</xdr:rowOff>
    </xdr:from>
    <xdr:to>
      <xdr:col>11</xdr:col>
      <xdr:colOff>542925</xdr:colOff>
      <xdr:row>38</xdr:row>
      <xdr:rowOff>314325</xdr:rowOff>
    </xdr:to>
    <xdr:sp macro="" textlink="">
      <xdr:nvSpPr>
        <xdr:cNvPr id="6562" name="Line 21">
          <a:extLst>
            <a:ext uri="{FF2B5EF4-FFF2-40B4-BE49-F238E27FC236}">
              <a16:creationId xmlns:a16="http://schemas.microsoft.com/office/drawing/2014/main" id="{6477D1B6-22BD-41D0-A149-C5450B845056}"/>
            </a:ext>
          </a:extLst>
        </xdr:cNvPr>
        <xdr:cNvSpPr>
          <a:spLocks noChangeShapeType="1"/>
        </xdr:cNvSpPr>
      </xdr:nvSpPr>
      <xdr:spPr bwMode="auto">
        <a:xfrm>
          <a:off x="6067425" y="10629900"/>
          <a:ext cx="0"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304800</xdr:colOff>
      <xdr:row>23</xdr:row>
      <xdr:rowOff>133350</xdr:rowOff>
    </xdr:from>
    <xdr:to>
      <xdr:col>8</xdr:col>
      <xdr:colOff>304800</xdr:colOff>
      <xdr:row>26</xdr:row>
      <xdr:rowOff>57150</xdr:rowOff>
    </xdr:to>
    <xdr:sp macro="" textlink="">
      <xdr:nvSpPr>
        <xdr:cNvPr id="6564" name="Line 67">
          <a:extLst>
            <a:ext uri="{FF2B5EF4-FFF2-40B4-BE49-F238E27FC236}">
              <a16:creationId xmlns:a16="http://schemas.microsoft.com/office/drawing/2014/main" id="{58D174EC-C82D-41DC-8B2D-6326681C067D}"/>
            </a:ext>
          </a:extLst>
        </xdr:cNvPr>
        <xdr:cNvSpPr>
          <a:spLocks noChangeShapeType="1"/>
        </xdr:cNvSpPr>
      </xdr:nvSpPr>
      <xdr:spPr bwMode="auto">
        <a:xfrm flipV="1">
          <a:off x="4600575" y="7153275"/>
          <a:ext cx="0" cy="495300"/>
        </a:xfrm>
        <a:prstGeom prst="line">
          <a:avLst/>
        </a:prstGeom>
        <a:noFill/>
        <a:ln w="9525">
          <a:solidFill>
            <a:srgbClr xmlns:mc="http://schemas.openxmlformats.org/markup-compatibility/2006" xmlns:a14="http://schemas.microsoft.com/office/drawing/2010/main" val="333333" mc:Ignorable="a14" a14:legacySpreadsheetColorIndex="63"/>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447675</xdr:colOff>
      <xdr:row>12</xdr:row>
      <xdr:rowOff>247650</xdr:rowOff>
    </xdr:from>
    <xdr:to>
      <xdr:col>3</xdr:col>
      <xdr:colOff>447675</xdr:colOff>
      <xdr:row>13</xdr:row>
      <xdr:rowOff>19050</xdr:rowOff>
    </xdr:to>
    <xdr:sp macro="" textlink="">
      <xdr:nvSpPr>
        <xdr:cNvPr id="6565" name="Line 10">
          <a:extLst>
            <a:ext uri="{FF2B5EF4-FFF2-40B4-BE49-F238E27FC236}">
              <a16:creationId xmlns:a16="http://schemas.microsoft.com/office/drawing/2014/main" id="{372864FF-8E01-44FE-A683-85ED9ADD26B1}"/>
            </a:ext>
          </a:extLst>
        </xdr:cNvPr>
        <xdr:cNvSpPr>
          <a:spLocks noChangeShapeType="1"/>
        </xdr:cNvSpPr>
      </xdr:nvSpPr>
      <xdr:spPr bwMode="auto">
        <a:xfrm>
          <a:off x="1190625" y="4171950"/>
          <a:ext cx="0"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381000</xdr:colOff>
      <xdr:row>11</xdr:row>
      <xdr:rowOff>104775</xdr:rowOff>
    </xdr:from>
    <xdr:to>
      <xdr:col>6</xdr:col>
      <xdr:colOff>142875</xdr:colOff>
      <xdr:row>12</xdr:row>
      <xdr:rowOff>247901</xdr:rowOff>
    </xdr:to>
    <xdr:sp macro="" textlink="">
      <xdr:nvSpPr>
        <xdr:cNvPr id="6152" name="Rectangle 8">
          <a:extLst>
            <a:ext uri="{FF2B5EF4-FFF2-40B4-BE49-F238E27FC236}">
              <a16:creationId xmlns:a16="http://schemas.microsoft.com/office/drawing/2014/main" id="{B2C22FC6-0617-4970-9760-475D73B125C1}"/>
            </a:ext>
          </a:extLst>
        </xdr:cNvPr>
        <xdr:cNvSpPr>
          <a:spLocks noChangeArrowheads="1"/>
        </xdr:cNvSpPr>
      </xdr:nvSpPr>
      <xdr:spPr bwMode="auto">
        <a:xfrm>
          <a:off x="609600" y="3752850"/>
          <a:ext cx="2533650" cy="3238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1. Enter sample details</a:t>
          </a:r>
          <a:endParaRPr lang="en-IE"/>
        </a:p>
      </xdr:txBody>
    </xdr:sp>
    <xdr:clientData/>
  </xdr:twoCellAnchor>
  <xdr:twoCellAnchor>
    <xdr:from>
      <xdr:col>6</xdr:col>
      <xdr:colOff>209550</xdr:colOff>
      <xdr:row>16</xdr:row>
      <xdr:rowOff>133350</xdr:rowOff>
    </xdr:from>
    <xdr:to>
      <xdr:col>7</xdr:col>
      <xdr:colOff>600075</xdr:colOff>
      <xdr:row>21</xdr:row>
      <xdr:rowOff>76200</xdr:rowOff>
    </xdr:to>
    <xdr:sp macro="" textlink="">
      <xdr:nvSpPr>
        <xdr:cNvPr id="6567" name="Line 12">
          <a:extLst>
            <a:ext uri="{FF2B5EF4-FFF2-40B4-BE49-F238E27FC236}">
              <a16:creationId xmlns:a16="http://schemas.microsoft.com/office/drawing/2014/main" id="{4C1C3D42-1999-48DC-9EC2-15EC10B78A53}"/>
            </a:ext>
          </a:extLst>
        </xdr:cNvPr>
        <xdr:cNvSpPr>
          <a:spLocks noChangeShapeType="1"/>
        </xdr:cNvSpPr>
      </xdr:nvSpPr>
      <xdr:spPr bwMode="auto">
        <a:xfrm flipH="1">
          <a:off x="3209925" y="5381625"/>
          <a:ext cx="942975" cy="1333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390525</xdr:colOff>
      <xdr:row>12</xdr:row>
      <xdr:rowOff>552450</xdr:rowOff>
    </xdr:from>
    <xdr:to>
      <xdr:col>8</xdr:col>
      <xdr:colOff>9525</xdr:colOff>
      <xdr:row>16</xdr:row>
      <xdr:rowOff>85725</xdr:rowOff>
    </xdr:to>
    <xdr:sp macro="" textlink="">
      <xdr:nvSpPr>
        <xdr:cNvPr id="6568" name="Line 14">
          <a:extLst>
            <a:ext uri="{FF2B5EF4-FFF2-40B4-BE49-F238E27FC236}">
              <a16:creationId xmlns:a16="http://schemas.microsoft.com/office/drawing/2014/main" id="{37B86249-45A8-4672-8B6C-E4A57B09E576}"/>
            </a:ext>
          </a:extLst>
        </xdr:cNvPr>
        <xdr:cNvSpPr>
          <a:spLocks noChangeShapeType="1"/>
        </xdr:cNvSpPr>
      </xdr:nvSpPr>
      <xdr:spPr bwMode="auto">
        <a:xfrm flipH="1">
          <a:off x="3390900" y="4476750"/>
          <a:ext cx="914400"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15</xdr:row>
      <xdr:rowOff>228600</xdr:rowOff>
    </xdr:from>
    <xdr:to>
      <xdr:col>15</xdr:col>
      <xdr:colOff>66675</xdr:colOff>
      <xdr:row>17</xdr:row>
      <xdr:rowOff>104852</xdr:rowOff>
    </xdr:to>
    <xdr:sp macro="" textlink="">
      <xdr:nvSpPr>
        <xdr:cNvPr id="6157" name="Rectangle 13">
          <a:extLst>
            <a:ext uri="{FF2B5EF4-FFF2-40B4-BE49-F238E27FC236}">
              <a16:creationId xmlns:a16="http://schemas.microsoft.com/office/drawing/2014/main" id="{C4D7CDE3-7A50-4E8D-B930-7B0B80D21EAF}"/>
            </a:ext>
          </a:extLst>
        </xdr:cNvPr>
        <xdr:cNvSpPr>
          <a:spLocks noChangeArrowheads="1"/>
        </xdr:cNvSpPr>
      </xdr:nvSpPr>
      <xdr:spPr bwMode="auto">
        <a:xfrm>
          <a:off x="3905250" y="5105400"/>
          <a:ext cx="4076700" cy="26670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3. Insert absorbance values for the samples</a:t>
          </a:r>
          <a:endParaRPr lang="en-IE"/>
        </a:p>
      </xdr:txBody>
    </xdr:sp>
    <xdr:clientData/>
  </xdr:twoCellAnchor>
  <xdr:twoCellAnchor>
    <xdr:from>
      <xdr:col>14</xdr:col>
      <xdr:colOff>19050</xdr:colOff>
      <xdr:row>25</xdr:row>
      <xdr:rowOff>57150</xdr:rowOff>
    </xdr:from>
    <xdr:to>
      <xdr:col>14</xdr:col>
      <xdr:colOff>19050</xdr:colOff>
      <xdr:row>30</xdr:row>
      <xdr:rowOff>9569</xdr:rowOff>
    </xdr:to>
    <xdr:sp macro="" textlink="">
      <xdr:nvSpPr>
        <xdr:cNvPr id="6160" name="Rectangle 16">
          <a:extLst>
            <a:ext uri="{FF2B5EF4-FFF2-40B4-BE49-F238E27FC236}">
              <a16:creationId xmlns:a16="http://schemas.microsoft.com/office/drawing/2014/main" id="{E956262C-DE04-4AA9-827F-C77DDF3A633A}"/>
            </a:ext>
          </a:extLst>
        </xdr:cNvPr>
        <xdr:cNvSpPr>
          <a:spLocks noChangeArrowheads="1"/>
        </xdr:cNvSpPr>
      </xdr:nvSpPr>
      <xdr:spPr bwMode="auto">
        <a:xfrm>
          <a:off x="7200900" y="7029450"/>
          <a:ext cx="0" cy="771525"/>
        </a:xfrm>
        <a:prstGeom prst="rect">
          <a:avLst/>
        </a:prstGeom>
        <a:solidFill>
          <a:srgbClr xmlns:mc="http://schemas.openxmlformats.org/markup-compatibility/2006" xmlns:a14="http://schemas.microsoft.com/office/drawing/2010/main" val="FFEFA9"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en-IE" sz="1000" b="1" i="0" u="none" strike="noStrike" baseline="0">
              <a:solidFill>
                <a:srgbClr val="000000"/>
              </a:solidFill>
              <a:latin typeface="Gill Sans MT"/>
            </a:rPr>
            <a:t>5. Adjust sample volume </a:t>
          </a:r>
        </a:p>
        <a:p>
          <a:pPr algn="l" rtl="0">
            <a:defRPr sz="1000"/>
          </a:pPr>
          <a:r>
            <a:rPr lang="en-IE" sz="1000" b="0" i="0" u="none" strike="noStrike" baseline="0">
              <a:solidFill>
                <a:srgbClr val="000000"/>
              </a:solidFill>
              <a:latin typeface="Gill Sans MT"/>
            </a:rPr>
            <a:t>If a sample volume other than 0.1 mL is used, then enter the actual volume used.</a:t>
          </a:r>
          <a:endParaRPr lang="en-IE"/>
        </a:p>
      </xdr:txBody>
    </xdr:sp>
    <xdr:clientData/>
  </xdr:twoCellAnchor>
  <xdr:twoCellAnchor>
    <xdr:from>
      <xdr:col>14</xdr:col>
      <xdr:colOff>19050</xdr:colOff>
      <xdr:row>17</xdr:row>
      <xdr:rowOff>133350</xdr:rowOff>
    </xdr:from>
    <xdr:to>
      <xdr:col>14</xdr:col>
      <xdr:colOff>19050</xdr:colOff>
      <xdr:row>24</xdr:row>
      <xdr:rowOff>19058</xdr:rowOff>
    </xdr:to>
    <xdr:sp macro="" textlink="">
      <xdr:nvSpPr>
        <xdr:cNvPr id="6162" name="Rectangle 18">
          <a:extLst>
            <a:ext uri="{FF2B5EF4-FFF2-40B4-BE49-F238E27FC236}">
              <a16:creationId xmlns:a16="http://schemas.microsoft.com/office/drawing/2014/main" id="{3C3B9184-8278-44DA-9F35-D65E480FA175}"/>
            </a:ext>
          </a:extLst>
        </xdr:cNvPr>
        <xdr:cNvSpPr>
          <a:spLocks noChangeArrowheads="1"/>
        </xdr:cNvSpPr>
      </xdr:nvSpPr>
      <xdr:spPr bwMode="auto">
        <a:xfrm>
          <a:off x="7200900" y="5400675"/>
          <a:ext cx="0" cy="1438275"/>
        </a:xfrm>
        <a:prstGeom prst="rect">
          <a:avLst/>
        </a:prstGeom>
        <a:solidFill>
          <a:srgbClr xmlns:mc="http://schemas.openxmlformats.org/markup-compatibility/2006" xmlns:a14="http://schemas.microsoft.com/office/drawing/2010/main" val="FFEFA9"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en-IE" sz="1000" b="1" i="0" u="none" strike="noStrike" baseline="0">
              <a:solidFill>
                <a:srgbClr val="000000"/>
              </a:solidFill>
              <a:latin typeface="Gill Sans MT"/>
            </a:rPr>
            <a:t>6. Adjust sample dilution </a:t>
          </a:r>
        </a:p>
        <a:p>
          <a:pPr algn="l" rtl="0">
            <a:defRPr sz="1000"/>
          </a:pPr>
          <a:r>
            <a:rPr lang="en-IE" sz="1000" b="0" i="0" u="none" strike="noStrike" baseline="0">
              <a:solidFill>
                <a:srgbClr val="000000"/>
              </a:solidFill>
              <a:latin typeface="Gill Sans MT"/>
            </a:rPr>
            <a:t>If samples are diluted before assay, enter the dilution factor (e.g. 10 for 10-fold).</a:t>
          </a:r>
          <a:endParaRPr lang="en-IE"/>
        </a:p>
      </xdr:txBody>
    </xdr:sp>
    <xdr:clientData/>
  </xdr:twoCellAnchor>
  <xdr:twoCellAnchor>
    <xdr:from>
      <xdr:col>3</xdr:col>
      <xdr:colOff>314325</xdr:colOff>
      <xdr:row>35</xdr:row>
      <xdr:rowOff>180975</xdr:rowOff>
    </xdr:from>
    <xdr:to>
      <xdr:col>15</xdr:col>
      <xdr:colOff>323850</xdr:colOff>
      <xdr:row>38</xdr:row>
      <xdr:rowOff>57066</xdr:rowOff>
    </xdr:to>
    <xdr:sp macro="" textlink="">
      <xdr:nvSpPr>
        <xdr:cNvPr id="6164" name="Rectangle 20">
          <a:extLst>
            <a:ext uri="{FF2B5EF4-FFF2-40B4-BE49-F238E27FC236}">
              <a16:creationId xmlns:a16="http://schemas.microsoft.com/office/drawing/2014/main" id="{5B335BC0-099B-4219-9F8C-CEEC5DD29455}"/>
            </a:ext>
          </a:extLst>
        </xdr:cNvPr>
        <xdr:cNvSpPr>
          <a:spLocks noChangeArrowheads="1"/>
        </xdr:cNvSpPr>
      </xdr:nvSpPr>
      <xdr:spPr bwMode="auto">
        <a:xfrm>
          <a:off x="1057275" y="8753475"/>
          <a:ext cx="7181850" cy="114300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7.  Do creep calculation (optional)</a:t>
          </a:r>
        </a:p>
        <a:p>
          <a:pPr algn="l" rtl="0">
            <a:defRPr sz="1000"/>
          </a:pPr>
          <a:r>
            <a:rPr lang="en-IE" sz="1100" b="0" i="0" u="none" strike="noStrike" baseline="0">
              <a:solidFill>
                <a:srgbClr val="000000"/>
              </a:solidFill>
              <a:latin typeface="Gill Sans MT"/>
            </a:rPr>
            <a:t>If there is a “creep reaction” after the initial rapid reaction (A</a:t>
          </a:r>
          <a:r>
            <a:rPr lang="en-IE" sz="1100" b="0" i="0" u="none" strike="noStrike" baseline="-25000">
              <a:solidFill>
                <a:srgbClr val="000000"/>
              </a:solidFill>
              <a:latin typeface="Gill Sans MT"/>
            </a:rPr>
            <a:t>2; </a:t>
          </a:r>
          <a:r>
            <a:rPr lang="en-IE" sz="1100" b="0" i="0" u="none" strike="noStrike" baseline="0">
              <a:solidFill>
                <a:srgbClr val="000000"/>
              </a:solidFill>
              <a:latin typeface="Gill Sans MT"/>
            </a:rPr>
            <a:t>absorbance read at 12 minutes), then measure additional absorbance values at 16 and 20 min. Enter these values into the “creep reaction” calculation.  The program will automatically extrapolate to time zero and calculate the correct concentration of acetic acid.</a:t>
          </a:r>
          <a:endParaRPr lang="en-IE"/>
        </a:p>
      </xdr:txBody>
    </xdr:sp>
    <xdr:clientData/>
  </xdr:twoCellAnchor>
  <xdr:twoCellAnchor>
    <xdr:from>
      <xdr:col>14</xdr:col>
      <xdr:colOff>19050</xdr:colOff>
      <xdr:row>6</xdr:row>
      <xdr:rowOff>323850</xdr:rowOff>
    </xdr:from>
    <xdr:to>
      <xdr:col>15</xdr:col>
      <xdr:colOff>542925</xdr:colOff>
      <xdr:row>6</xdr:row>
      <xdr:rowOff>533400</xdr:rowOff>
    </xdr:to>
    <xdr:sp macro="" textlink="">
      <xdr:nvSpPr>
        <xdr:cNvPr id="6180" name="Text Box 36">
          <a:hlinkClick xmlns:r="http://schemas.openxmlformats.org/officeDocument/2006/relationships" r:id="rId1"/>
          <a:extLst>
            <a:ext uri="{FF2B5EF4-FFF2-40B4-BE49-F238E27FC236}">
              <a16:creationId xmlns:a16="http://schemas.microsoft.com/office/drawing/2014/main" id="{9333220E-F9A0-47BA-8488-803522F91232}"/>
            </a:ext>
          </a:extLst>
        </xdr:cNvPr>
        <xdr:cNvSpPr txBox="1">
          <a:spLocks noChangeArrowheads="1"/>
        </xdr:cNvSpPr>
      </xdr:nvSpPr>
      <xdr:spPr bwMode="auto">
        <a:xfrm>
          <a:off x="7200900" y="1676400"/>
          <a:ext cx="1190625"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Creep Calculation</a:t>
          </a:r>
          <a:endParaRPr lang="en-IE"/>
        </a:p>
      </xdr:txBody>
    </xdr:sp>
    <xdr:clientData fPrintsWithSheet="0"/>
  </xdr:twoCellAnchor>
  <xdr:twoCellAnchor>
    <xdr:from>
      <xdr:col>14</xdr:col>
      <xdr:colOff>19050</xdr:colOff>
      <xdr:row>7</xdr:row>
      <xdr:rowOff>57150</xdr:rowOff>
    </xdr:from>
    <xdr:to>
      <xdr:col>14</xdr:col>
      <xdr:colOff>19050</xdr:colOff>
      <xdr:row>7</xdr:row>
      <xdr:rowOff>276225</xdr:rowOff>
    </xdr:to>
    <xdr:sp macro="" textlink="">
      <xdr:nvSpPr>
        <xdr:cNvPr id="6181" name="Text Box 37">
          <a:hlinkClick xmlns:r="http://schemas.openxmlformats.org/officeDocument/2006/relationships" r:id="rId2"/>
          <a:extLst>
            <a:ext uri="{FF2B5EF4-FFF2-40B4-BE49-F238E27FC236}">
              <a16:creationId xmlns:a16="http://schemas.microsoft.com/office/drawing/2014/main" id="{DA949E75-62CF-4DED-9D47-3E97463CE3C4}"/>
            </a:ext>
          </a:extLst>
        </xdr:cNvPr>
        <xdr:cNvSpPr txBox="1">
          <a:spLocks noChangeArrowheads="1"/>
        </xdr:cNvSpPr>
      </xdr:nvSpPr>
      <xdr:spPr bwMode="auto">
        <a:xfrm>
          <a:off x="7200900" y="1952625"/>
          <a:ext cx="0"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Contact Us</a:t>
          </a:r>
          <a:endParaRPr lang="en-IE"/>
        </a:p>
      </xdr:txBody>
    </xdr:sp>
    <xdr:clientData fPrintsWithSheet="0"/>
  </xdr:twoCellAnchor>
  <xdr:twoCellAnchor>
    <xdr:from>
      <xdr:col>14</xdr:col>
      <xdr:colOff>19050</xdr:colOff>
      <xdr:row>7</xdr:row>
      <xdr:rowOff>95250</xdr:rowOff>
    </xdr:from>
    <xdr:to>
      <xdr:col>14</xdr:col>
      <xdr:colOff>19050</xdr:colOff>
      <xdr:row>7</xdr:row>
      <xdr:rowOff>95250</xdr:rowOff>
    </xdr:to>
    <xdr:sp macro="" textlink="">
      <xdr:nvSpPr>
        <xdr:cNvPr id="6575" name="Line 38">
          <a:extLst>
            <a:ext uri="{FF2B5EF4-FFF2-40B4-BE49-F238E27FC236}">
              <a16:creationId xmlns:a16="http://schemas.microsoft.com/office/drawing/2014/main" id="{4F60582A-1013-4DAE-8E63-6F35F4CEBB45}"/>
            </a:ext>
          </a:extLst>
        </xdr:cNvPr>
        <xdr:cNvSpPr>
          <a:spLocks noChangeShapeType="1"/>
        </xdr:cNvSpPr>
      </xdr:nvSpPr>
      <xdr:spPr bwMode="auto">
        <a:xfrm>
          <a:off x="7200900" y="19907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14</xdr:col>
      <xdr:colOff>19050</xdr:colOff>
      <xdr:row>7</xdr:row>
      <xdr:rowOff>95250</xdr:rowOff>
    </xdr:from>
    <xdr:to>
      <xdr:col>14</xdr:col>
      <xdr:colOff>19050</xdr:colOff>
      <xdr:row>7</xdr:row>
      <xdr:rowOff>95250</xdr:rowOff>
    </xdr:to>
    <xdr:sp macro="" textlink="">
      <xdr:nvSpPr>
        <xdr:cNvPr id="6576" name="Line 39">
          <a:extLst>
            <a:ext uri="{FF2B5EF4-FFF2-40B4-BE49-F238E27FC236}">
              <a16:creationId xmlns:a16="http://schemas.microsoft.com/office/drawing/2014/main" id="{60A2D6E0-CB35-4A46-A3CD-7198EFAFF448}"/>
            </a:ext>
          </a:extLst>
        </xdr:cNvPr>
        <xdr:cNvSpPr>
          <a:spLocks noChangeShapeType="1"/>
        </xdr:cNvSpPr>
      </xdr:nvSpPr>
      <xdr:spPr bwMode="auto">
        <a:xfrm flipH="1">
          <a:off x="7200900" y="19907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14</xdr:col>
      <xdr:colOff>19050</xdr:colOff>
      <xdr:row>7</xdr:row>
      <xdr:rowOff>95250</xdr:rowOff>
    </xdr:from>
    <xdr:to>
      <xdr:col>14</xdr:col>
      <xdr:colOff>19050</xdr:colOff>
      <xdr:row>7</xdr:row>
      <xdr:rowOff>95250</xdr:rowOff>
    </xdr:to>
    <xdr:sp macro="" textlink="">
      <xdr:nvSpPr>
        <xdr:cNvPr id="6577" name="Line 40">
          <a:extLst>
            <a:ext uri="{FF2B5EF4-FFF2-40B4-BE49-F238E27FC236}">
              <a16:creationId xmlns:a16="http://schemas.microsoft.com/office/drawing/2014/main" id="{ABC797BF-135D-46CD-8D83-DE2FEC60F910}"/>
            </a:ext>
          </a:extLst>
        </xdr:cNvPr>
        <xdr:cNvSpPr>
          <a:spLocks noChangeShapeType="1"/>
        </xdr:cNvSpPr>
      </xdr:nvSpPr>
      <xdr:spPr bwMode="auto">
        <a:xfrm flipH="1">
          <a:off x="7200900" y="19907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14</xdr:col>
      <xdr:colOff>19050</xdr:colOff>
      <xdr:row>6</xdr:row>
      <xdr:rowOff>133350</xdr:rowOff>
    </xdr:from>
    <xdr:to>
      <xdr:col>15</xdr:col>
      <xdr:colOff>361950</xdr:colOff>
      <xdr:row>6</xdr:row>
      <xdr:rowOff>323850</xdr:rowOff>
    </xdr:to>
    <xdr:sp macro="" textlink="">
      <xdr:nvSpPr>
        <xdr:cNvPr id="6185" name="Text Box 41">
          <a:hlinkClick xmlns:r="http://schemas.openxmlformats.org/officeDocument/2006/relationships" r:id="rId3"/>
          <a:extLst>
            <a:ext uri="{FF2B5EF4-FFF2-40B4-BE49-F238E27FC236}">
              <a16:creationId xmlns:a16="http://schemas.microsoft.com/office/drawing/2014/main" id="{4E49271D-5C67-4F56-BA3E-002C1340C8DE}"/>
            </a:ext>
          </a:extLst>
        </xdr:cNvPr>
        <xdr:cNvSpPr txBox="1">
          <a:spLocks noChangeArrowheads="1"/>
        </xdr:cNvSpPr>
      </xdr:nvSpPr>
      <xdr:spPr bwMode="auto">
        <a:xfrm>
          <a:off x="7200900" y="1485900"/>
          <a:ext cx="10763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Use MegaCalc</a:t>
          </a:r>
          <a:endParaRPr lang="en-IE"/>
        </a:p>
      </xdr:txBody>
    </xdr:sp>
    <xdr:clientData fPrintsWithSheet="0"/>
  </xdr:twoCellAnchor>
  <xdr:twoCellAnchor>
    <xdr:from>
      <xdr:col>11</xdr:col>
      <xdr:colOff>247650</xdr:colOff>
      <xdr:row>39</xdr:row>
      <xdr:rowOff>0</xdr:rowOff>
    </xdr:from>
    <xdr:to>
      <xdr:col>14</xdr:col>
      <xdr:colOff>38100</xdr:colOff>
      <xdr:row>40</xdr:row>
      <xdr:rowOff>19050</xdr:rowOff>
    </xdr:to>
    <xdr:sp macro="" textlink="">
      <xdr:nvSpPr>
        <xdr:cNvPr id="6186" name="Text Box 42">
          <a:hlinkClick xmlns:r="http://schemas.openxmlformats.org/officeDocument/2006/relationships" r:id="rId1"/>
          <a:extLst>
            <a:ext uri="{FF2B5EF4-FFF2-40B4-BE49-F238E27FC236}">
              <a16:creationId xmlns:a16="http://schemas.microsoft.com/office/drawing/2014/main" id="{A87379F0-5888-4B76-92F0-9C8891AD9BE5}"/>
            </a:ext>
          </a:extLst>
        </xdr:cNvPr>
        <xdr:cNvSpPr txBox="1">
          <a:spLocks noChangeArrowheads="1"/>
        </xdr:cNvSpPr>
      </xdr:nvSpPr>
      <xdr:spPr bwMode="auto">
        <a:xfrm>
          <a:off x="5772150" y="10201275"/>
          <a:ext cx="1447800" cy="228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Creep Calculation</a:t>
          </a:r>
          <a:endParaRPr lang="en-IE"/>
        </a:p>
      </xdr:txBody>
    </xdr:sp>
    <xdr:clientData/>
  </xdr:twoCellAnchor>
  <xdr:twoCellAnchor>
    <xdr:from>
      <xdr:col>2</xdr:col>
      <xdr:colOff>19050</xdr:colOff>
      <xdr:row>8</xdr:row>
      <xdr:rowOff>85725</xdr:rowOff>
    </xdr:from>
    <xdr:to>
      <xdr:col>4</xdr:col>
      <xdr:colOff>76200</xdr:colOff>
      <xdr:row>8</xdr:row>
      <xdr:rowOff>314325</xdr:rowOff>
    </xdr:to>
    <xdr:sp macro="" textlink="">
      <xdr:nvSpPr>
        <xdr:cNvPr id="6187" name="Text Box 43">
          <a:hlinkClick xmlns:r="http://schemas.openxmlformats.org/officeDocument/2006/relationships" r:id="rId3"/>
          <a:extLst>
            <a:ext uri="{FF2B5EF4-FFF2-40B4-BE49-F238E27FC236}">
              <a16:creationId xmlns:a16="http://schemas.microsoft.com/office/drawing/2014/main" id="{507168A9-8D7F-4600-A361-ABE30046A0E8}"/>
            </a:ext>
          </a:extLst>
        </xdr:cNvPr>
        <xdr:cNvSpPr txBox="1">
          <a:spLocks noChangeArrowheads="1"/>
        </xdr:cNvSpPr>
      </xdr:nvSpPr>
      <xdr:spPr bwMode="auto">
        <a:xfrm>
          <a:off x="247650" y="2667000"/>
          <a:ext cx="1724025" cy="228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Use Mega-Calc</a:t>
          </a:r>
          <a:endParaRPr lang="en-IE"/>
        </a:p>
      </xdr:txBody>
    </xdr:sp>
    <xdr:clientData fPrintsWithSheet="0"/>
  </xdr:twoCellAnchor>
  <xdr:twoCellAnchor editAs="absolute">
    <xdr:from>
      <xdr:col>2</xdr:col>
      <xdr:colOff>47625</xdr:colOff>
      <xdr:row>47</xdr:row>
      <xdr:rowOff>140784</xdr:rowOff>
    </xdr:from>
    <xdr:to>
      <xdr:col>3</xdr:col>
      <xdr:colOff>800100</xdr:colOff>
      <xdr:row>48</xdr:row>
      <xdr:rowOff>131259</xdr:rowOff>
    </xdr:to>
    <xdr:sp macro="" textlink="">
      <xdr:nvSpPr>
        <xdr:cNvPr id="6188" name="Text Box 44">
          <a:hlinkClick xmlns:r="http://schemas.openxmlformats.org/officeDocument/2006/relationships" r:id="rId4"/>
          <a:extLst>
            <a:ext uri="{FF2B5EF4-FFF2-40B4-BE49-F238E27FC236}">
              <a16:creationId xmlns:a16="http://schemas.microsoft.com/office/drawing/2014/main" id="{7F81F67B-7812-496F-9696-7878508CA3EC}"/>
            </a:ext>
          </a:extLst>
        </xdr:cNvPr>
        <xdr:cNvSpPr txBox="1">
          <a:spLocks noChangeArrowheads="1"/>
        </xdr:cNvSpPr>
      </xdr:nvSpPr>
      <xdr:spPr bwMode="auto">
        <a:xfrm>
          <a:off x="276225" y="12563475"/>
          <a:ext cx="1266825"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Back to Top of Page</a:t>
          </a:r>
          <a:endParaRPr lang="en-IE"/>
        </a:p>
      </xdr:txBody>
    </xdr:sp>
    <xdr:clientData fPrintsWithSheet="0"/>
  </xdr:twoCellAnchor>
  <xdr:twoCellAnchor>
    <xdr:from>
      <xdr:col>11</xdr:col>
      <xdr:colOff>95250</xdr:colOff>
      <xdr:row>20</xdr:row>
      <xdr:rowOff>38100</xdr:rowOff>
    </xdr:from>
    <xdr:to>
      <xdr:col>11</xdr:col>
      <xdr:colOff>180975</xdr:colOff>
      <xdr:row>20</xdr:row>
      <xdr:rowOff>133350</xdr:rowOff>
    </xdr:to>
    <xdr:sp macro="" textlink="">
      <xdr:nvSpPr>
        <xdr:cNvPr id="6582" name="AutoShape 59">
          <a:extLst>
            <a:ext uri="{FF2B5EF4-FFF2-40B4-BE49-F238E27FC236}">
              <a16:creationId xmlns:a16="http://schemas.microsoft.com/office/drawing/2014/main" id="{947D3845-2E9A-466D-8086-9671CFFA6E5B}"/>
            </a:ext>
          </a:extLst>
        </xdr:cNvPr>
        <xdr:cNvSpPr>
          <a:spLocks noChangeArrowheads="1"/>
        </xdr:cNvSpPr>
      </xdr:nvSpPr>
      <xdr:spPr bwMode="auto">
        <a:xfrm>
          <a:off x="5619750" y="6048375"/>
          <a:ext cx="85725" cy="95250"/>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352425</xdr:colOff>
      <xdr:row>12</xdr:row>
      <xdr:rowOff>4647</xdr:rowOff>
    </xdr:from>
    <xdr:to>
      <xdr:col>15</xdr:col>
      <xdr:colOff>323850</xdr:colOff>
      <xdr:row>15</xdr:row>
      <xdr:rowOff>73</xdr:rowOff>
    </xdr:to>
    <xdr:sp macro="" textlink="">
      <xdr:nvSpPr>
        <xdr:cNvPr id="6155" name="Rectangle 11">
          <a:extLst>
            <a:ext uri="{FF2B5EF4-FFF2-40B4-BE49-F238E27FC236}">
              <a16:creationId xmlns:a16="http://schemas.microsoft.com/office/drawing/2014/main" id="{0DEC2C41-84BB-4787-93DC-6A88FB9D6CE4}"/>
            </a:ext>
          </a:extLst>
        </xdr:cNvPr>
        <xdr:cNvSpPr>
          <a:spLocks noChangeArrowheads="1"/>
        </xdr:cNvSpPr>
      </xdr:nvSpPr>
      <xdr:spPr bwMode="auto">
        <a:xfrm>
          <a:off x="3905250" y="3829050"/>
          <a:ext cx="4333875" cy="10477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2. Insert absorbance values for the blank</a:t>
          </a:r>
        </a:p>
        <a:p>
          <a:pPr algn="l" rtl="0">
            <a:defRPr sz="1000"/>
          </a:pPr>
          <a:r>
            <a:rPr lang="en-IE" sz="1100" b="0" i="0" u="none" strike="noStrike" baseline="0">
              <a:solidFill>
                <a:srgbClr val="000000"/>
              </a:solidFill>
              <a:latin typeface="Gill Sans MT"/>
            </a:rPr>
            <a:t>If duplicate blanks have been run, insert both sets of data and the program will automatically use the average values. If a single set of values are input, these will be used.</a:t>
          </a:r>
          <a:endParaRPr lang="en-IE"/>
        </a:p>
      </xdr:txBody>
    </xdr:sp>
    <xdr:clientData/>
  </xdr:twoCellAnchor>
  <xdr:twoCellAnchor>
    <xdr:from>
      <xdr:col>2</xdr:col>
      <xdr:colOff>85725</xdr:colOff>
      <xdr:row>25</xdr:row>
      <xdr:rowOff>180975</xdr:rowOff>
    </xdr:from>
    <xdr:to>
      <xdr:col>7</xdr:col>
      <xdr:colOff>561975</xdr:colOff>
      <xdr:row>35</xdr:row>
      <xdr:rowOff>139</xdr:rowOff>
    </xdr:to>
    <xdr:sp macro="" textlink="">
      <xdr:nvSpPr>
        <xdr:cNvPr id="6159" name="Rectangle 15">
          <a:extLst>
            <a:ext uri="{FF2B5EF4-FFF2-40B4-BE49-F238E27FC236}">
              <a16:creationId xmlns:a16="http://schemas.microsoft.com/office/drawing/2014/main" id="{478EDC6C-27C3-4B83-80E4-0EF4F0574330}"/>
            </a:ext>
          </a:extLst>
        </xdr:cNvPr>
        <xdr:cNvSpPr>
          <a:spLocks noChangeArrowheads="1"/>
        </xdr:cNvSpPr>
      </xdr:nvSpPr>
      <xdr:spPr bwMode="auto">
        <a:xfrm>
          <a:off x="314325" y="7134225"/>
          <a:ext cx="3800475" cy="14668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4. Extinction coefficient</a:t>
          </a:r>
        </a:p>
        <a:p>
          <a:pPr algn="l" rtl="0">
            <a:defRPr sz="1000"/>
          </a:pPr>
          <a:r>
            <a:rPr lang="en-IE" sz="1100" b="0" i="0" u="none" strike="noStrike" baseline="0">
              <a:solidFill>
                <a:srgbClr val="000000"/>
              </a:solidFill>
              <a:latin typeface="Gill Sans MT"/>
            </a:rPr>
            <a:t>The calculations are set for readings at 340 nm [extinction coefficient for NADH of 6.3 (1 x mol</a:t>
          </a:r>
          <a:r>
            <a:rPr lang="en-IE" sz="1100" b="0" i="0" u="none" strike="noStrike" baseline="30000">
              <a:solidFill>
                <a:srgbClr val="000000"/>
              </a:solidFill>
              <a:latin typeface="Gill Sans MT"/>
            </a:rPr>
            <a:t>-1</a:t>
          </a:r>
          <a:r>
            <a:rPr lang="en-IE" sz="1100" b="0" i="0" u="none" strike="noStrike" baseline="0">
              <a:solidFill>
                <a:srgbClr val="000000"/>
              </a:solidFill>
              <a:latin typeface="Gill Sans MT"/>
            </a:rPr>
            <a:t> x cm</a:t>
          </a:r>
          <a:r>
            <a:rPr lang="en-IE" sz="1100" b="0" i="0" u="none" strike="noStrike" baseline="30000">
              <a:solidFill>
                <a:srgbClr val="000000"/>
              </a:solidFill>
              <a:latin typeface="Gill Sans MT"/>
            </a:rPr>
            <a:t>-1</a:t>
          </a:r>
          <a:r>
            <a:rPr lang="en-IE" sz="1100" b="0" i="0" u="none" strike="noStrike" baseline="0">
              <a:solidFill>
                <a:srgbClr val="000000"/>
              </a:solidFill>
              <a:latin typeface="Gill Sans MT"/>
            </a:rPr>
            <a:t>)].  For absorbance readings at 365 nm (Hg lamp; ext. coeff. 3.4) multiply the calculated values for acetic acid by 1.8529. For absorbance readings at 334 nm (Hg lamp; ext. coeff. 6.18) multiply the calculated values for acetic acid by 1.0194.   </a:t>
          </a:r>
          <a:endParaRPr lang="en-IE"/>
        </a:p>
      </xdr:txBody>
    </xdr:sp>
    <xdr:clientData/>
  </xdr:twoCellAnchor>
  <xdr:twoCellAnchor>
    <xdr:from>
      <xdr:col>8</xdr:col>
      <xdr:colOff>114300</xdr:colOff>
      <xdr:row>25</xdr:row>
      <xdr:rowOff>180975</xdr:rowOff>
    </xdr:from>
    <xdr:to>
      <xdr:col>15</xdr:col>
      <xdr:colOff>323850</xdr:colOff>
      <xdr:row>30</xdr:row>
      <xdr:rowOff>47722</xdr:rowOff>
    </xdr:to>
    <xdr:sp macro="" textlink="">
      <xdr:nvSpPr>
        <xdr:cNvPr id="6208" name="Rectangle 64">
          <a:extLst>
            <a:ext uri="{FF2B5EF4-FFF2-40B4-BE49-F238E27FC236}">
              <a16:creationId xmlns:a16="http://schemas.microsoft.com/office/drawing/2014/main" id="{9C3772FE-DFB4-45E1-8AA5-CA274F89C701}"/>
            </a:ext>
          </a:extLst>
        </xdr:cNvPr>
        <xdr:cNvSpPr>
          <a:spLocks noChangeArrowheads="1"/>
        </xdr:cNvSpPr>
      </xdr:nvSpPr>
      <xdr:spPr bwMode="auto">
        <a:xfrm>
          <a:off x="4410075" y="7134225"/>
          <a:ext cx="3829050" cy="69532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5. Sample volume</a:t>
          </a:r>
        </a:p>
        <a:p>
          <a:pPr algn="l" rtl="0">
            <a:defRPr sz="1000"/>
          </a:pPr>
          <a:r>
            <a:rPr lang="en-IE" sz="1100" b="0" i="0" u="none" strike="noStrike" baseline="0">
              <a:solidFill>
                <a:srgbClr val="000000"/>
              </a:solidFill>
              <a:latin typeface="Gill Sans MT"/>
            </a:rPr>
            <a:t>If a sample volume other than 0.1 mL is used, enter the volume.</a:t>
          </a:r>
          <a:endParaRPr lang="en-IE"/>
        </a:p>
      </xdr:txBody>
    </xdr:sp>
    <xdr:clientData/>
  </xdr:twoCellAnchor>
  <xdr:twoCellAnchor>
    <xdr:from>
      <xdr:col>9</xdr:col>
      <xdr:colOff>381000</xdr:colOff>
      <xdr:row>23</xdr:row>
      <xdr:rowOff>85725</xdr:rowOff>
    </xdr:from>
    <xdr:to>
      <xdr:col>9</xdr:col>
      <xdr:colOff>381000</xdr:colOff>
      <xdr:row>31</xdr:row>
      <xdr:rowOff>19050</xdr:rowOff>
    </xdr:to>
    <xdr:sp macro="" textlink="">
      <xdr:nvSpPr>
        <xdr:cNvPr id="6586" name="Line 68">
          <a:extLst>
            <a:ext uri="{FF2B5EF4-FFF2-40B4-BE49-F238E27FC236}">
              <a16:creationId xmlns:a16="http://schemas.microsoft.com/office/drawing/2014/main" id="{11B1B142-1941-4797-A69A-56FEECE4B3ED}"/>
            </a:ext>
          </a:extLst>
        </xdr:cNvPr>
        <xdr:cNvSpPr>
          <a:spLocks noChangeShapeType="1"/>
        </xdr:cNvSpPr>
      </xdr:nvSpPr>
      <xdr:spPr bwMode="auto">
        <a:xfrm flipV="1">
          <a:off x="5229225" y="7105650"/>
          <a:ext cx="0" cy="1457325"/>
        </a:xfrm>
        <a:prstGeom prst="line">
          <a:avLst/>
        </a:prstGeom>
        <a:noFill/>
        <a:ln w="9525">
          <a:solidFill>
            <a:srgbClr xmlns:mc="http://schemas.openxmlformats.org/markup-compatibility/2006" xmlns:a14="http://schemas.microsoft.com/office/drawing/2010/main" val="333333" mc:Ignorable="a14" a14:legacySpreadsheetColorIndex="63"/>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161925</xdr:colOff>
      <xdr:row>31</xdr:row>
      <xdr:rowOff>9525</xdr:rowOff>
    </xdr:from>
    <xdr:to>
      <xdr:col>15</xdr:col>
      <xdr:colOff>323850</xdr:colOff>
      <xdr:row>35</xdr:row>
      <xdr:rowOff>0</xdr:rowOff>
    </xdr:to>
    <xdr:sp macro="" textlink="">
      <xdr:nvSpPr>
        <xdr:cNvPr id="6209" name="Rectangle 65">
          <a:extLst>
            <a:ext uri="{FF2B5EF4-FFF2-40B4-BE49-F238E27FC236}">
              <a16:creationId xmlns:a16="http://schemas.microsoft.com/office/drawing/2014/main" id="{F5B1267A-A186-44E9-B71B-CC7B2BCBBE5F}"/>
            </a:ext>
          </a:extLst>
        </xdr:cNvPr>
        <xdr:cNvSpPr>
          <a:spLocks noChangeArrowheads="1"/>
        </xdr:cNvSpPr>
      </xdr:nvSpPr>
      <xdr:spPr bwMode="auto">
        <a:xfrm>
          <a:off x="5010150" y="7962900"/>
          <a:ext cx="3228975" cy="63817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6.  Sample dilution</a:t>
          </a:r>
        </a:p>
        <a:p>
          <a:pPr algn="l" rtl="0">
            <a:defRPr sz="1000"/>
          </a:pPr>
          <a:r>
            <a:rPr lang="en-IE" sz="1100" b="0" i="0" u="none" strike="noStrike" baseline="0">
              <a:solidFill>
                <a:srgbClr val="000000"/>
              </a:solidFill>
              <a:latin typeface="Gill Sans MT"/>
            </a:rPr>
            <a:t>If samples are diluted before assay, enter the dilution factor (e.g. 10 for 10-fold).</a:t>
          </a:r>
          <a:endParaRPr lang="en-IE"/>
        </a:p>
      </xdr:txBody>
    </xdr:sp>
    <xdr:clientData/>
  </xdr:twoCellAnchor>
  <xdr:twoCellAnchor>
    <xdr:from>
      <xdr:col>14</xdr:col>
      <xdr:colOff>19050</xdr:colOff>
      <xdr:row>6</xdr:row>
      <xdr:rowOff>533400</xdr:rowOff>
    </xdr:from>
    <xdr:to>
      <xdr:col>15</xdr:col>
      <xdr:colOff>542925</xdr:colOff>
      <xdr:row>7</xdr:row>
      <xdr:rowOff>209550</xdr:rowOff>
    </xdr:to>
    <xdr:sp macro="" textlink="">
      <xdr:nvSpPr>
        <xdr:cNvPr id="6213" name="Text Box 69">
          <a:hlinkClick xmlns:r="http://schemas.openxmlformats.org/officeDocument/2006/relationships" r:id="rId2"/>
          <a:extLst>
            <a:ext uri="{FF2B5EF4-FFF2-40B4-BE49-F238E27FC236}">
              <a16:creationId xmlns:a16="http://schemas.microsoft.com/office/drawing/2014/main" id="{29B6213D-29B8-4E3C-BC0C-D90A8D0A90B0}"/>
            </a:ext>
          </a:extLst>
        </xdr:cNvPr>
        <xdr:cNvSpPr txBox="1">
          <a:spLocks noChangeArrowheads="1"/>
        </xdr:cNvSpPr>
      </xdr:nvSpPr>
      <xdr:spPr bwMode="auto">
        <a:xfrm>
          <a:off x="7200900" y="1885950"/>
          <a:ext cx="1190625"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Contact Us</a:t>
          </a:r>
          <a:endParaRPr lang="en-IE"/>
        </a:p>
      </xdr:txBody>
    </xdr:sp>
    <xdr:clientData fPrintsWithSheet="0"/>
  </xdr:twoCellAnchor>
  <xdr:twoCellAnchor editAs="oneCell">
    <xdr:from>
      <xdr:col>1</xdr:col>
      <xdr:colOff>0</xdr:colOff>
      <xdr:row>1</xdr:row>
      <xdr:rowOff>1</xdr:rowOff>
    </xdr:from>
    <xdr:to>
      <xdr:col>16</xdr:col>
      <xdr:colOff>0</xdr:colOff>
      <xdr:row>6</xdr:row>
      <xdr:rowOff>70368</xdr:rowOff>
    </xdr:to>
    <xdr:pic>
      <xdr:nvPicPr>
        <xdr:cNvPr id="3" name="Picture 2">
          <a:extLst>
            <a:ext uri="{FF2B5EF4-FFF2-40B4-BE49-F238E27FC236}">
              <a16:creationId xmlns:a16="http://schemas.microsoft.com/office/drawing/2014/main" id="{0ADEAAC2-3921-4A1A-8983-378F11E2032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4300" y="95251"/>
          <a:ext cx="8277225" cy="1327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20</xdr:col>
      <xdr:colOff>0</xdr:colOff>
      <xdr:row>2</xdr:row>
      <xdr:rowOff>1928</xdr:rowOff>
    </xdr:to>
    <xdr:pic>
      <xdr:nvPicPr>
        <xdr:cNvPr id="3" name="Picture 2">
          <a:extLst>
            <a:ext uri="{FF2B5EF4-FFF2-40B4-BE49-F238E27FC236}">
              <a16:creationId xmlns:a16="http://schemas.microsoft.com/office/drawing/2014/main" id="{492BFB4A-017E-424C-9C02-77B9326B6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159" y="92927"/>
          <a:ext cx="8456341" cy="1372599"/>
        </a:xfrm>
        <a:prstGeom prst="rect">
          <a:avLst/>
        </a:prstGeom>
      </xdr:spPr>
    </xdr:pic>
    <xdr:clientData/>
  </xdr:twoCellAnchor>
  <xdr:twoCellAnchor>
    <xdr:from>
      <xdr:col>12</xdr:col>
      <xdr:colOff>247650</xdr:colOff>
      <xdr:row>12</xdr:row>
      <xdr:rowOff>57150</xdr:rowOff>
    </xdr:from>
    <xdr:to>
      <xdr:col>12</xdr:col>
      <xdr:colOff>333375</xdr:colOff>
      <xdr:row>12</xdr:row>
      <xdr:rowOff>152400</xdr:rowOff>
    </xdr:to>
    <xdr:sp macro="" textlink="">
      <xdr:nvSpPr>
        <xdr:cNvPr id="2222" name="AutoShape 11">
          <a:extLst>
            <a:ext uri="{FF2B5EF4-FFF2-40B4-BE49-F238E27FC236}">
              <a16:creationId xmlns:a16="http://schemas.microsoft.com/office/drawing/2014/main" id="{E30127B5-435D-4CC2-A5C3-26AF24E7B611}"/>
            </a:ext>
          </a:extLst>
        </xdr:cNvPr>
        <xdr:cNvSpPr>
          <a:spLocks noChangeArrowheads="1"/>
        </xdr:cNvSpPr>
      </xdr:nvSpPr>
      <xdr:spPr bwMode="auto">
        <a:xfrm>
          <a:off x="5657850" y="3381375"/>
          <a:ext cx="85725" cy="95250"/>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16</xdr:col>
      <xdr:colOff>371475</xdr:colOff>
      <xdr:row>3</xdr:row>
      <xdr:rowOff>85725</xdr:rowOff>
    </xdr:from>
    <xdr:to>
      <xdr:col>18</xdr:col>
      <xdr:colOff>447675</xdr:colOff>
      <xdr:row>4</xdr:row>
      <xdr:rowOff>76432</xdr:rowOff>
    </xdr:to>
    <xdr:sp macro="" textlink="">
      <xdr:nvSpPr>
        <xdr:cNvPr id="2075" name="Text Box 27">
          <a:hlinkClick xmlns:r="http://schemas.openxmlformats.org/officeDocument/2006/relationships" r:id="rId2"/>
          <a:extLst>
            <a:ext uri="{FF2B5EF4-FFF2-40B4-BE49-F238E27FC236}">
              <a16:creationId xmlns:a16="http://schemas.microsoft.com/office/drawing/2014/main" id="{71A9A906-66F5-4F71-8C6F-B1237D008362}"/>
            </a:ext>
          </a:extLst>
        </xdr:cNvPr>
        <xdr:cNvSpPr txBox="1">
          <a:spLocks noChangeArrowheads="1"/>
        </xdr:cNvSpPr>
      </xdr:nvSpPr>
      <xdr:spPr bwMode="auto">
        <a:xfrm>
          <a:off x="7439025" y="1628775"/>
          <a:ext cx="72390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Instructions</a:t>
          </a:r>
          <a:endParaRPr lang="en-IE"/>
        </a:p>
      </xdr:txBody>
    </xdr:sp>
    <xdr:clientData fPrintsWithSheet="0"/>
  </xdr:twoCellAnchor>
  <xdr:twoCellAnchor>
    <xdr:from>
      <xdr:col>16</xdr:col>
      <xdr:colOff>371475</xdr:colOff>
      <xdr:row>4</xdr:row>
      <xdr:rowOff>95250</xdr:rowOff>
    </xdr:from>
    <xdr:to>
      <xdr:col>18</xdr:col>
      <xdr:colOff>447675</xdr:colOff>
      <xdr:row>5</xdr:row>
      <xdr:rowOff>114814</xdr:rowOff>
    </xdr:to>
    <xdr:sp macro="" textlink="">
      <xdr:nvSpPr>
        <xdr:cNvPr id="2076" name="Text Box 28">
          <a:hlinkClick xmlns:r="http://schemas.openxmlformats.org/officeDocument/2006/relationships" r:id="rId3"/>
          <a:extLst>
            <a:ext uri="{FF2B5EF4-FFF2-40B4-BE49-F238E27FC236}">
              <a16:creationId xmlns:a16="http://schemas.microsoft.com/office/drawing/2014/main" id="{FB43EB49-DEE7-49E9-9BB2-81E03CB0B5B9}"/>
            </a:ext>
          </a:extLst>
        </xdr:cNvPr>
        <xdr:cNvSpPr txBox="1">
          <a:spLocks noChangeArrowheads="1"/>
        </xdr:cNvSpPr>
      </xdr:nvSpPr>
      <xdr:spPr bwMode="auto">
        <a:xfrm>
          <a:off x="7439025" y="1809750"/>
          <a:ext cx="723900"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Contact Us</a:t>
          </a:r>
          <a:endParaRPr lang="en-IE"/>
        </a:p>
      </xdr:txBody>
    </xdr:sp>
    <xdr:clientData fPrintsWithSheet="0"/>
  </xdr:twoCellAnchor>
  <xdr:twoCellAnchor>
    <xdr:from>
      <xdr:col>16</xdr:col>
      <xdr:colOff>371475</xdr:colOff>
      <xdr:row>4</xdr:row>
      <xdr:rowOff>95250</xdr:rowOff>
    </xdr:from>
    <xdr:to>
      <xdr:col>18</xdr:col>
      <xdr:colOff>85725</xdr:colOff>
      <xdr:row>4</xdr:row>
      <xdr:rowOff>95250</xdr:rowOff>
    </xdr:to>
    <xdr:sp macro="" textlink="">
      <xdr:nvSpPr>
        <xdr:cNvPr id="2225" name="Line 29">
          <a:extLst>
            <a:ext uri="{FF2B5EF4-FFF2-40B4-BE49-F238E27FC236}">
              <a16:creationId xmlns:a16="http://schemas.microsoft.com/office/drawing/2014/main" id="{4AD281C9-F8CB-404C-B708-791788FD1738}"/>
            </a:ext>
          </a:extLst>
        </xdr:cNvPr>
        <xdr:cNvSpPr>
          <a:spLocks noChangeShapeType="1"/>
        </xdr:cNvSpPr>
      </xdr:nvSpPr>
      <xdr:spPr bwMode="auto">
        <a:xfrm>
          <a:off x="7439025" y="1838325"/>
          <a:ext cx="3619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16</xdr:col>
      <xdr:colOff>371475</xdr:colOff>
      <xdr:row>4</xdr:row>
      <xdr:rowOff>95250</xdr:rowOff>
    </xdr:from>
    <xdr:to>
      <xdr:col>18</xdr:col>
      <xdr:colOff>66675</xdr:colOff>
      <xdr:row>4</xdr:row>
      <xdr:rowOff>95250</xdr:rowOff>
    </xdr:to>
    <xdr:sp macro="" textlink="">
      <xdr:nvSpPr>
        <xdr:cNvPr id="2226" name="Line 30">
          <a:extLst>
            <a:ext uri="{FF2B5EF4-FFF2-40B4-BE49-F238E27FC236}">
              <a16:creationId xmlns:a16="http://schemas.microsoft.com/office/drawing/2014/main" id="{778248EC-5393-493C-B785-1707B394FCC4}"/>
            </a:ext>
          </a:extLst>
        </xdr:cNvPr>
        <xdr:cNvSpPr>
          <a:spLocks noChangeShapeType="1"/>
        </xdr:cNvSpPr>
      </xdr:nvSpPr>
      <xdr:spPr bwMode="auto">
        <a:xfrm flipH="1">
          <a:off x="7439025" y="1838325"/>
          <a:ext cx="3429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16</xdr:col>
      <xdr:colOff>371475</xdr:colOff>
      <xdr:row>4</xdr:row>
      <xdr:rowOff>114300</xdr:rowOff>
    </xdr:from>
    <xdr:to>
      <xdr:col>18</xdr:col>
      <xdr:colOff>180975</xdr:colOff>
      <xdr:row>4</xdr:row>
      <xdr:rowOff>114300</xdr:rowOff>
    </xdr:to>
    <xdr:sp macro="" textlink="">
      <xdr:nvSpPr>
        <xdr:cNvPr id="2227" name="Line 31">
          <a:extLst>
            <a:ext uri="{FF2B5EF4-FFF2-40B4-BE49-F238E27FC236}">
              <a16:creationId xmlns:a16="http://schemas.microsoft.com/office/drawing/2014/main" id="{8D4A2180-7277-4DDC-9A00-C89000DBEF6F}"/>
            </a:ext>
          </a:extLst>
        </xdr:cNvPr>
        <xdr:cNvSpPr>
          <a:spLocks noChangeShapeType="1"/>
        </xdr:cNvSpPr>
      </xdr:nvSpPr>
      <xdr:spPr bwMode="auto">
        <a:xfrm flipH="1">
          <a:off x="7439025" y="1857375"/>
          <a:ext cx="4572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16</xdr:col>
      <xdr:colOff>371475</xdr:colOff>
      <xdr:row>2</xdr:row>
      <xdr:rowOff>76200</xdr:rowOff>
    </xdr:from>
    <xdr:to>
      <xdr:col>19</xdr:col>
      <xdr:colOff>114300</xdr:colOff>
      <xdr:row>3</xdr:row>
      <xdr:rowOff>76471</xdr:rowOff>
    </xdr:to>
    <xdr:sp macro="" textlink="">
      <xdr:nvSpPr>
        <xdr:cNvPr id="2080" name="Text Box 32">
          <a:hlinkClick xmlns:r="http://schemas.openxmlformats.org/officeDocument/2006/relationships" r:id="rId4"/>
          <a:extLst>
            <a:ext uri="{FF2B5EF4-FFF2-40B4-BE49-F238E27FC236}">
              <a16:creationId xmlns:a16="http://schemas.microsoft.com/office/drawing/2014/main" id="{754C2278-5E1E-4F87-B6E0-03289464DA67}"/>
            </a:ext>
          </a:extLst>
        </xdr:cNvPr>
        <xdr:cNvSpPr txBox="1">
          <a:spLocks noChangeArrowheads="1"/>
        </xdr:cNvSpPr>
      </xdr:nvSpPr>
      <xdr:spPr bwMode="auto">
        <a:xfrm>
          <a:off x="7439025" y="1438275"/>
          <a:ext cx="1085850"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Creep Calculation</a:t>
          </a:r>
          <a:endParaRPr lang="en-IE"/>
        </a:p>
      </xdr:txBody>
    </xdr:sp>
    <xdr:clientData fPrintsWithSheet="0"/>
  </xdr:twoCellAnchor>
  <xdr:twoCellAnchor>
    <xdr:from>
      <xdr:col>2</xdr:col>
      <xdr:colOff>19050</xdr:colOff>
      <xdr:row>33</xdr:row>
      <xdr:rowOff>180975</xdr:rowOff>
    </xdr:from>
    <xdr:to>
      <xdr:col>4</xdr:col>
      <xdr:colOff>114300</xdr:colOff>
      <xdr:row>34</xdr:row>
      <xdr:rowOff>171450</xdr:rowOff>
    </xdr:to>
    <xdr:sp macro="" textlink="">
      <xdr:nvSpPr>
        <xdr:cNvPr id="2081" name="Text Box 33">
          <a:hlinkClick xmlns:r="http://schemas.openxmlformats.org/officeDocument/2006/relationships" r:id="rId5"/>
          <a:extLst>
            <a:ext uri="{FF2B5EF4-FFF2-40B4-BE49-F238E27FC236}">
              <a16:creationId xmlns:a16="http://schemas.microsoft.com/office/drawing/2014/main" id="{04C6A925-B178-4D98-A043-5AAC7BF3AF4A}"/>
            </a:ext>
          </a:extLst>
        </xdr:cNvPr>
        <xdr:cNvSpPr txBox="1">
          <a:spLocks noChangeArrowheads="1"/>
        </xdr:cNvSpPr>
      </xdr:nvSpPr>
      <xdr:spPr bwMode="auto">
        <a:xfrm>
          <a:off x="247650" y="7239000"/>
          <a:ext cx="1466850"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Back to Top of Page</a:t>
          </a:r>
          <a:endParaRPr lang="en-IE"/>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17</xdr:col>
      <xdr:colOff>38100</xdr:colOff>
      <xdr:row>11</xdr:row>
      <xdr:rowOff>57150</xdr:rowOff>
    </xdr:from>
    <xdr:to>
      <xdr:col>21</xdr:col>
      <xdr:colOff>2733675</xdr:colOff>
      <xdr:row>35</xdr:row>
      <xdr:rowOff>180975</xdr:rowOff>
    </xdr:to>
    <xdr:graphicFrame macro="">
      <xdr:nvGraphicFramePr>
        <xdr:cNvPr id="3280" name="Chart 8">
          <a:extLst>
            <a:ext uri="{FF2B5EF4-FFF2-40B4-BE49-F238E27FC236}">
              <a16:creationId xmlns:a16="http://schemas.microsoft.com/office/drawing/2014/main" id="{2B71B3A4-ACE1-4633-B601-2F71773C68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1704975</xdr:colOff>
      <xdr:row>6</xdr:row>
      <xdr:rowOff>142875</xdr:rowOff>
    </xdr:from>
    <xdr:to>
      <xdr:col>21</xdr:col>
      <xdr:colOff>2466975</xdr:colOff>
      <xdr:row>7</xdr:row>
      <xdr:rowOff>171044</xdr:rowOff>
    </xdr:to>
    <xdr:sp macro="" textlink="">
      <xdr:nvSpPr>
        <xdr:cNvPr id="3092" name="Text Box 20">
          <a:hlinkClick xmlns:r="http://schemas.openxmlformats.org/officeDocument/2006/relationships" r:id="rId2"/>
          <a:extLst>
            <a:ext uri="{FF2B5EF4-FFF2-40B4-BE49-F238E27FC236}">
              <a16:creationId xmlns:a16="http://schemas.microsoft.com/office/drawing/2014/main" id="{087DBFC1-59B4-4418-BEAE-0E9AEFC9A67D}"/>
            </a:ext>
          </a:extLst>
        </xdr:cNvPr>
        <xdr:cNvSpPr txBox="1">
          <a:spLocks noChangeArrowheads="1"/>
        </xdr:cNvSpPr>
      </xdr:nvSpPr>
      <xdr:spPr bwMode="auto">
        <a:xfrm>
          <a:off x="7248525" y="1628775"/>
          <a:ext cx="7620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Instructions</a:t>
          </a:r>
          <a:endParaRPr lang="en-IE"/>
        </a:p>
      </xdr:txBody>
    </xdr:sp>
    <xdr:clientData fPrintsWithSheet="0"/>
  </xdr:twoCellAnchor>
  <xdr:twoCellAnchor>
    <xdr:from>
      <xdr:col>21</xdr:col>
      <xdr:colOff>1704975</xdr:colOff>
      <xdr:row>7</xdr:row>
      <xdr:rowOff>152400</xdr:rowOff>
    </xdr:from>
    <xdr:to>
      <xdr:col>21</xdr:col>
      <xdr:colOff>2486025</xdr:colOff>
      <xdr:row>9</xdr:row>
      <xdr:rowOff>76200</xdr:rowOff>
    </xdr:to>
    <xdr:sp macro="" textlink="">
      <xdr:nvSpPr>
        <xdr:cNvPr id="3094" name="Text Box 22">
          <a:hlinkClick xmlns:r="http://schemas.openxmlformats.org/officeDocument/2006/relationships" r:id="rId3"/>
          <a:extLst>
            <a:ext uri="{FF2B5EF4-FFF2-40B4-BE49-F238E27FC236}">
              <a16:creationId xmlns:a16="http://schemas.microsoft.com/office/drawing/2014/main" id="{87AC7C9A-B831-452B-B9CC-D004BB268DE7}"/>
            </a:ext>
          </a:extLst>
        </xdr:cNvPr>
        <xdr:cNvSpPr txBox="1">
          <a:spLocks noChangeArrowheads="1"/>
        </xdr:cNvSpPr>
      </xdr:nvSpPr>
      <xdr:spPr bwMode="auto">
        <a:xfrm>
          <a:off x="7248525" y="1819275"/>
          <a:ext cx="781050"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Contact Us</a:t>
          </a:r>
          <a:endParaRPr lang="en-IE"/>
        </a:p>
      </xdr:txBody>
    </xdr:sp>
    <xdr:clientData fPrintsWithSheet="0"/>
  </xdr:twoCellAnchor>
  <xdr:twoCellAnchor>
    <xdr:from>
      <xdr:col>21</xdr:col>
      <xdr:colOff>276225</xdr:colOff>
      <xdr:row>9</xdr:row>
      <xdr:rowOff>0</xdr:rowOff>
    </xdr:from>
    <xdr:to>
      <xdr:col>21</xdr:col>
      <xdr:colOff>685800</xdr:colOff>
      <xdr:row>9</xdr:row>
      <xdr:rowOff>0</xdr:rowOff>
    </xdr:to>
    <xdr:sp macro="" textlink="">
      <xdr:nvSpPr>
        <xdr:cNvPr id="3283" name="Line 26">
          <a:extLst>
            <a:ext uri="{FF2B5EF4-FFF2-40B4-BE49-F238E27FC236}">
              <a16:creationId xmlns:a16="http://schemas.microsoft.com/office/drawing/2014/main" id="{2632E756-267E-478B-9B89-F4393A5851E8}"/>
            </a:ext>
          </a:extLst>
        </xdr:cNvPr>
        <xdr:cNvSpPr>
          <a:spLocks noChangeShapeType="1"/>
        </xdr:cNvSpPr>
      </xdr:nvSpPr>
      <xdr:spPr bwMode="auto">
        <a:xfrm>
          <a:off x="5819775" y="1962150"/>
          <a:ext cx="4095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21</xdr:col>
      <xdr:colOff>276225</xdr:colOff>
      <xdr:row>9</xdr:row>
      <xdr:rowOff>0</xdr:rowOff>
    </xdr:from>
    <xdr:to>
      <xdr:col>21</xdr:col>
      <xdr:colOff>657225</xdr:colOff>
      <xdr:row>9</xdr:row>
      <xdr:rowOff>0</xdr:rowOff>
    </xdr:to>
    <xdr:sp macro="" textlink="">
      <xdr:nvSpPr>
        <xdr:cNvPr id="3284" name="Line 27">
          <a:extLst>
            <a:ext uri="{FF2B5EF4-FFF2-40B4-BE49-F238E27FC236}">
              <a16:creationId xmlns:a16="http://schemas.microsoft.com/office/drawing/2014/main" id="{A234872E-9DF9-4EDE-ACEA-372F2E9D6310}"/>
            </a:ext>
          </a:extLst>
        </xdr:cNvPr>
        <xdr:cNvSpPr>
          <a:spLocks noChangeShapeType="1"/>
        </xdr:cNvSpPr>
      </xdr:nvSpPr>
      <xdr:spPr bwMode="auto">
        <a:xfrm flipH="1">
          <a:off x="5819775" y="1962150"/>
          <a:ext cx="3810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21</xdr:col>
      <xdr:colOff>276225</xdr:colOff>
      <xdr:row>9</xdr:row>
      <xdr:rowOff>19050</xdr:rowOff>
    </xdr:from>
    <xdr:to>
      <xdr:col>21</xdr:col>
      <xdr:colOff>781050</xdr:colOff>
      <xdr:row>9</xdr:row>
      <xdr:rowOff>19050</xdr:rowOff>
    </xdr:to>
    <xdr:sp macro="" textlink="">
      <xdr:nvSpPr>
        <xdr:cNvPr id="3285" name="Line 28">
          <a:extLst>
            <a:ext uri="{FF2B5EF4-FFF2-40B4-BE49-F238E27FC236}">
              <a16:creationId xmlns:a16="http://schemas.microsoft.com/office/drawing/2014/main" id="{0117E413-AF84-45D4-9B14-612A3D6F7917}"/>
            </a:ext>
          </a:extLst>
        </xdr:cNvPr>
        <xdr:cNvSpPr>
          <a:spLocks noChangeShapeType="1"/>
        </xdr:cNvSpPr>
      </xdr:nvSpPr>
      <xdr:spPr bwMode="auto">
        <a:xfrm flipH="1">
          <a:off x="5819775" y="1981200"/>
          <a:ext cx="504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21</xdr:col>
      <xdr:colOff>1704975</xdr:colOff>
      <xdr:row>5</xdr:row>
      <xdr:rowOff>285750</xdr:rowOff>
    </xdr:from>
    <xdr:to>
      <xdr:col>22</xdr:col>
      <xdr:colOff>76200</xdr:colOff>
      <xdr:row>6</xdr:row>
      <xdr:rowOff>113545</xdr:rowOff>
    </xdr:to>
    <xdr:sp macro="" textlink="">
      <xdr:nvSpPr>
        <xdr:cNvPr id="3101" name="Text Box 29">
          <a:hlinkClick xmlns:r="http://schemas.openxmlformats.org/officeDocument/2006/relationships" r:id="rId4"/>
          <a:extLst>
            <a:ext uri="{FF2B5EF4-FFF2-40B4-BE49-F238E27FC236}">
              <a16:creationId xmlns:a16="http://schemas.microsoft.com/office/drawing/2014/main" id="{434799CE-8264-4D4B-A26A-35960260B2CF}"/>
            </a:ext>
          </a:extLst>
        </xdr:cNvPr>
        <xdr:cNvSpPr txBox="1">
          <a:spLocks noChangeArrowheads="1"/>
        </xdr:cNvSpPr>
      </xdr:nvSpPr>
      <xdr:spPr bwMode="auto">
        <a:xfrm>
          <a:off x="7248525" y="1457325"/>
          <a:ext cx="1285875" cy="1428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Use MegaCalc</a:t>
          </a:r>
          <a:endParaRPr lang="en-IE"/>
        </a:p>
      </xdr:txBody>
    </xdr:sp>
    <xdr:clientData fPrintsWithSheet="0"/>
  </xdr:twoCellAnchor>
  <xdr:twoCellAnchor>
    <xdr:from>
      <xdr:col>3</xdr:col>
      <xdr:colOff>19050</xdr:colOff>
      <xdr:row>36</xdr:row>
      <xdr:rowOff>76200</xdr:rowOff>
    </xdr:from>
    <xdr:to>
      <xdr:col>12</xdr:col>
      <xdr:colOff>152400</xdr:colOff>
      <xdr:row>37</xdr:row>
      <xdr:rowOff>75956</xdr:rowOff>
    </xdr:to>
    <xdr:sp macro="" textlink="">
      <xdr:nvSpPr>
        <xdr:cNvPr id="3106" name="Text Box 34">
          <a:hlinkClick xmlns:r="http://schemas.openxmlformats.org/officeDocument/2006/relationships" r:id="rId5"/>
          <a:extLst>
            <a:ext uri="{FF2B5EF4-FFF2-40B4-BE49-F238E27FC236}">
              <a16:creationId xmlns:a16="http://schemas.microsoft.com/office/drawing/2014/main" id="{D64E0B67-294B-4112-80FF-BB7DD31DD1BD}"/>
            </a:ext>
          </a:extLst>
        </xdr:cNvPr>
        <xdr:cNvSpPr txBox="1">
          <a:spLocks noChangeArrowheads="1"/>
        </xdr:cNvSpPr>
      </xdr:nvSpPr>
      <xdr:spPr bwMode="auto">
        <a:xfrm>
          <a:off x="257175" y="6419850"/>
          <a:ext cx="128587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Back to Top of Page</a:t>
          </a:r>
          <a:endParaRPr lang="en-IE"/>
        </a:p>
      </xdr:txBody>
    </xdr:sp>
    <xdr:clientData fPrintsWithSheet="0"/>
  </xdr:twoCellAnchor>
  <xdr:twoCellAnchor editAs="oneCell">
    <xdr:from>
      <xdr:col>18</xdr:col>
      <xdr:colOff>457200</xdr:colOff>
      <xdr:row>9</xdr:row>
      <xdr:rowOff>0</xdr:rowOff>
    </xdr:from>
    <xdr:to>
      <xdr:col>21</xdr:col>
      <xdr:colOff>209550</xdr:colOff>
      <xdr:row>9</xdr:row>
      <xdr:rowOff>171450</xdr:rowOff>
    </xdr:to>
    <xdr:sp macro="" textlink="">
      <xdr:nvSpPr>
        <xdr:cNvPr id="3109" name="Text Box 37">
          <a:extLst>
            <a:ext uri="{FF2B5EF4-FFF2-40B4-BE49-F238E27FC236}">
              <a16:creationId xmlns:a16="http://schemas.microsoft.com/office/drawing/2014/main" id="{74B4CFC7-0C9B-458B-8EB2-2FA9AA22D0D0}"/>
            </a:ext>
          </a:extLst>
        </xdr:cNvPr>
        <xdr:cNvSpPr txBox="1">
          <a:spLocks noChangeArrowheads="1"/>
        </xdr:cNvSpPr>
      </xdr:nvSpPr>
      <xdr:spPr bwMode="auto">
        <a:xfrm>
          <a:off x="4057650" y="1933575"/>
          <a:ext cx="169545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en-IE" sz="900" b="0" i="0" u="none" strike="noStrike" baseline="0">
              <a:solidFill>
                <a:srgbClr val="000000"/>
              </a:solidFill>
              <a:latin typeface="Gill Sans MT"/>
            </a:rPr>
            <a:t>Click to choose a sample</a:t>
          </a:r>
          <a:endParaRPr lang="en-IE"/>
        </a:p>
      </xdr:txBody>
    </xdr:sp>
    <xdr:clientData/>
  </xdr:twoCellAnchor>
  <xdr:twoCellAnchor>
    <xdr:from>
      <xdr:col>18</xdr:col>
      <xdr:colOff>152400</xdr:colOff>
      <xdr:row>9</xdr:row>
      <xdr:rowOff>95250</xdr:rowOff>
    </xdr:from>
    <xdr:to>
      <xdr:col>18</xdr:col>
      <xdr:colOff>371475</xdr:colOff>
      <xdr:row>9</xdr:row>
      <xdr:rowOff>95250</xdr:rowOff>
    </xdr:to>
    <xdr:sp macro="" textlink="">
      <xdr:nvSpPr>
        <xdr:cNvPr id="3289" name="Line 38">
          <a:extLst>
            <a:ext uri="{FF2B5EF4-FFF2-40B4-BE49-F238E27FC236}">
              <a16:creationId xmlns:a16="http://schemas.microsoft.com/office/drawing/2014/main" id="{CFE608B4-97B8-445E-95E5-3F175E01E6FF}"/>
            </a:ext>
          </a:extLst>
        </xdr:cNvPr>
        <xdr:cNvSpPr>
          <a:spLocks noChangeShapeType="1"/>
        </xdr:cNvSpPr>
      </xdr:nvSpPr>
      <xdr:spPr bwMode="auto">
        <a:xfrm flipH="1">
          <a:off x="3752850" y="2057400"/>
          <a:ext cx="219075" cy="0"/>
        </a:xfrm>
        <a:prstGeom prst="line">
          <a:avLst/>
        </a:prstGeom>
        <a:noFill/>
        <a:ln w="9525">
          <a:solidFill>
            <a:srgbClr xmlns:mc="http://schemas.openxmlformats.org/markup-compatibility/2006" xmlns:a14="http://schemas.microsoft.com/office/drawing/2010/main" val="333333" mc:Ignorable="a14" a14:legacySpreadsheetColorIndex="63"/>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xdr:col>
      <xdr:colOff>1</xdr:colOff>
      <xdr:row>1</xdr:row>
      <xdr:rowOff>1</xdr:rowOff>
    </xdr:from>
    <xdr:to>
      <xdr:col>23</xdr:col>
      <xdr:colOff>1</xdr:colOff>
      <xdr:row>5</xdr:row>
      <xdr:rowOff>284481</xdr:rowOff>
    </xdr:to>
    <xdr:pic>
      <xdr:nvPicPr>
        <xdr:cNvPr id="3" name="Picture 2">
          <a:extLst>
            <a:ext uri="{FF2B5EF4-FFF2-40B4-BE49-F238E27FC236}">
              <a16:creationId xmlns:a16="http://schemas.microsoft.com/office/drawing/2014/main" id="{9B6662EE-D12B-443A-A4E0-904B481E12E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7775" y="92928"/>
          <a:ext cx="8479574" cy="13763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upportcs.megazyme.com/support/home" TargetMode="External"/><Relationship Id="rId7" Type="http://schemas.openxmlformats.org/officeDocument/2006/relationships/vmlDrawing" Target="../drawings/vmlDrawing1.vml"/><Relationship Id="rId2" Type="http://schemas.openxmlformats.org/officeDocument/2006/relationships/hyperlink" Target="http://www.megazyme.com/" TargetMode="External"/><Relationship Id="rId1" Type="http://schemas.openxmlformats.org/officeDocument/2006/relationships/hyperlink" Target="mailto:info@megazyme.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upport.megazyme.com/support/hom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1"/>
  <sheetViews>
    <sheetView tabSelected="1" zoomScaleNormal="100" workbookViewId="0">
      <selection activeCell="Q6" sqref="Q6"/>
    </sheetView>
  </sheetViews>
  <sheetFormatPr defaultColWidth="12.28515625" defaultRowHeight="15" x14ac:dyDescent="0.3"/>
  <cols>
    <col min="1" max="2" width="1.7109375" style="27" customWidth="1"/>
    <col min="3" max="3" width="7.7109375" style="44" customWidth="1"/>
    <col min="4" max="4" width="17.28515625" style="27" customWidth="1"/>
    <col min="5" max="7" width="8.28515625" style="27" customWidth="1"/>
    <col min="8" max="8" width="11.140625" style="27" customWidth="1"/>
    <col min="9" max="9" width="8.28515625" style="27" customWidth="1"/>
    <col min="10" max="10" width="8.7109375" style="27" customWidth="1"/>
    <col min="11" max="11" width="1.42578125" style="27" customWidth="1"/>
    <col min="12" max="14" width="8.28515625" style="27" customWidth="1"/>
    <col min="15" max="15" width="11" style="27" customWidth="1"/>
    <col min="16" max="16" width="7.140625" style="27" customWidth="1"/>
    <col min="17" max="17" width="73.140625" style="27" customWidth="1"/>
    <col min="18" max="16384" width="12.28515625" style="27"/>
  </cols>
  <sheetData>
    <row r="1" spans="1:17" ht="7.9" customHeight="1" x14ac:dyDescent="0.3">
      <c r="A1" s="25"/>
      <c r="B1" s="25"/>
      <c r="C1" s="40"/>
      <c r="D1" s="25"/>
      <c r="E1" s="25"/>
      <c r="F1" s="25"/>
      <c r="G1" s="25"/>
      <c r="H1" s="25"/>
      <c r="I1" s="25"/>
      <c r="J1" s="25"/>
      <c r="K1" s="25"/>
      <c r="L1" s="25"/>
      <c r="M1" s="25"/>
      <c r="N1" s="25"/>
      <c r="O1" s="25"/>
      <c r="P1" s="25"/>
      <c r="Q1" s="25"/>
    </row>
    <row r="2" spans="1:17" ht="13.9" customHeight="1" x14ac:dyDescent="0.3">
      <c r="A2" s="25"/>
      <c r="B2" s="28"/>
      <c r="C2" s="41"/>
      <c r="D2" s="28"/>
      <c r="E2" s="28"/>
      <c r="F2" s="28"/>
      <c r="G2" s="28"/>
      <c r="H2" s="28"/>
      <c r="I2" s="28"/>
      <c r="J2" s="28"/>
      <c r="K2" s="28"/>
      <c r="L2" s="28"/>
      <c r="M2" s="28"/>
      <c r="N2" s="28"/>
      <c r="O2" s="28"/>
      <c r="P2" s="28"/>
      <c r="Q2" s="25"/>
    </row>
    <row r="3" spans="1:17" ht="27" customHeight="1" x14ac:dyDescent="0.3">
      <c r="A3" s="25"/>
      <c r="B3" s="28"/>
      <c r="C3" s="41"/>
      <c r="D3" s="29"/>
      <c r="E3" s="29"/>
      <c r="F3" s="29"/>
      <c r="G3" s="29"/>
      <c r="H3" s="29"/>
      <c r="I3" s="29"/>
      <c r="J3" s="29"/>
      <c r="K3" s="29"/>
      <c r="L3" s="29"/>
      <c r="M3" s="29"/>
      <c r="N3" s="95"/>
      <c r="O3" s="28"/>
      <c r="P3" s="28"/>
      <c r="Q3" s="25"/>
    </row>
    <row r="4" spans="1:17" ht="27" customHeight="1" x14ac:dyDescent="0.3">
      <c r="A4" s="25"/>
      <c r="B4" s="28"/>
      <c r="C4" s="41"/>
      <c r="D4" s="29"/>
      <c r="E4" s="29"/>
      <c r="F4" s="29"/>
      <c r="G4" s="29"/>
      <c r="H4" s="29"/>
      <c r="I4" s="29"/>
      <c r="J4" s="29"/>
      <c r="K4" s="29"/>
      <c r="L4" s="29"/>
      <c r="M4" s="29"/>
      <c r="N4" s="95"/>
      <c r="O4" s="28"/>
      <c r="P4" s="28"/>
      <c r="Q4" s="25"/>
    </row>
    <row r="5" spans="1:17" ht="18.399999999999999" customHeight="1" x14ac:dyDescent="0.3">
      <c r="A5" s="25"/>
      <c r="B5" s="28"/>
      <c r="C5" s="42"/>
      <c r="D5" s="63"/>
      <c r="E5" s="63"/>
      <c r="F5" s="63"/>
      <c r="G5" s="63"/>
      <c r="H5" s="63"/>
      <c r="I5" s="63"/>
      <c r="J5" s="63"/>
      <c r="K5" s="63"/>
      <c r="L5" s="63"/>
      <c r="M5" s="63"/>
      <c r="N5" s="95"/>
      <c r="O5" s="28"/>
      <c r="P5" s="28"/>
      <c r="Q5" s="25"/>
    </row>
    <row r="6" spans="1:17" ht="13.9" customHeight="1" x14ac:dyDescent="0.3">
      <c r="A6" s="25"/>
      <c r="B6" s="28"/>
      <c r="C6" s="42"/>
      <c r="D6" s="30"/>
      <c r="E6" s="30"/>
      <c r="F6" s="30"/>
      <c r="G6" s="30"/>
      <c r="H6" s="30"/>
      <c r="I6" s="30"/>
      <c r="J6" s="30"/>
      <c r="K6" s="30"/>
      <c r="L6" s="30"/>
      <c r="M6" s="30"/>
      <c r="N6" s="95"/>
      <c r="O6" s="28"/>
      <c r="P6" s="28"/>
      <c r="Q6" s="25"/>
    </row>
    <row r="7" spans="1:17" s="54" customFormat="1" ht="43.15" customHeight="1" x14ac:dyDescent="0.4">
      <c r="A7" s="25"/>
      <c r="B7" s="28"/>
      <c r="C7" s="96" t="s">
        <v>36</v>
      </c>
      <c r="D7" s="53"/>
      <c r="E7" s="53"/>
      <c r="F7" s="53"/>
      <c r="G7" s="53"/>
      <c r="H7" s="53"/>
      <c r="I7" s="53"/>
      <c r="J7" s="53"/>
      <c r="K7" s="53"/>
      <c r="L7" s="53"/>
      <c r="M7" s="53"/>
      <c r="N7" s="95"/>
      <c r="O7" s="28"/>
      <c r="P7" s="28"/>
      <c r="Q7" s="25"/>
    </row>
    <row r="8" spans="1:17" s="54" customFormat="1" ht="54" customHeight="1" x14ac:dyDescent="0.3">
      <c r="A8" s="25"/>
      <c r="B8" s="28"/>
      <c r="C8" s="123" t="s">
        <v>38</v>
      </c>
      <c r="D8" s="124"/>
      <c r="E8" s="124"/>
      <c r="F8" s="124"/>
      <c r="G8" s="124"/>
      <c r="H8" s="124"/>
      <c r="I8" s="124"/>
      <c r="J8" s="124"/>
      <c r="K8" s="124"/>
      <c r="L8" s="124"/>
      <c r="M8" s="124"/>
      <c r="N8" s="124"/>
      <c r="O8" s="28"/>
      <c r="P8" s="28"/>
      <c r="Q8" s="25"/>
    </row>
    <row r="9" spans="1:17" s="54" customFormat="1" ht="55.15" customHeight="1" x14ac:dyDescent="0.4">
      <c r="A9" s="25"/>
      <c r="B9" s="28"/>
      <c r="C9" s="96" t="s">
        <v>39</v>
      </c>
      <c r="D9" s="55"/>
      <c r="E9" s="55"/>
      <c r="F9" s="55"/>
      <c r="G9" s="55"/>
      <c r="H9" s="55"/>
      <c r="I9" s="55"/>
      <c r="J9" s="55"/>
      <c r="K9" s="55"/>
      <c r="L9" s="55"/>
      <c r="M9" s="55"/>
      <c r="N9" s="28"/>
      <c r="O9" s="28"/>
      <c r="P9" s="28"/>
      <c r="Q9" s="25"/>
    </row>
    <row r="10" spans="1:17" s="54" customFormat="1" ht="18.75" x14ac:dyDescent="0.35">
      <c r="A10" s="25"/>
      <c r="B10" s="28"/>
      <c r="C10" s="92" t="s">
        <v>42</v>
      </c>
      <c r="D10" s="55"/>
      <c r="E10" s="55"/>
      <c r="F10" s="55"/>
      <c r="G10" s="55"/>
      <c r="H10" s="55"/>
      <c r="I10" s="55"/>
      <c r="J10" s="55"/>
      <c r="K10" s="55"/>
      <c r="L10" s="55"/>
      <c r="M10" s="55"/>
      <c r="N10" s="28"/>
      <c r="O10" s="28"/>
      <c r="P10" s="28"/>
      <c r="Q10" s="25"/>
    </row>
    <row r="11" spans="1:17" s="54" customFormat="1" ht="17.25" x14ac:dyDescent="0.35">
      <c r="A11" s="25"/>
      <c r="B11" s="28"/>
      <c r="C11" s="92" t="s">
        <v>43</v>
      </c>
      <c r="D11" s="55"/>
      <c r="E11" s="55"/>
      <c r="F11" s="55"/>
      <c r="G11" s="55"/>
      <c r="H11" s="55"/>
      <c r="I11" s="55"/>
      <c r="J11" s="55"/>
      <c r="K11" s="55"/>
      <c r="L11" s="55"/>
      <c r="M11" s="55"/>
      <c r="N11" s="28"/>
      <c r="O11" s="28"/>
      <c r="P11" s="28"/>
      <c r="Q11" s="25"/>
    </row>
    <row r="12" spans="1:17" s="54" customFormat="1" x14ac:dyDescent="0.3">
      <c r="A12" s="25"/>
      <c r="B12" s="28"/>
      <c r="C12" s="41"/>
      <c r="D12" s="55"/>
      <c r="E12" s="55"/>
      <c r="F12" s="55"/>
      <c r="G12" s="55"/>
      <c r="H12" s="55"/>
      <c r="I12" s="55"/>
      <c r="J12" s="55"/>
      <c r="K12" s="55"/>
      <c r="L12" s="55"/>
      <c r="M12" s="55"/>
      <c r="N12" s="28"/>
      <c r="O12" s="28"/>
      <c r="P12" s="28"/>
      <c r="Q12" s="25"/>
    </row>
    <row r="13" spans="1:17" s="54" customFormat="1" ht="46.15" customHeight="1" x14ac:dyDescent="0.3">
      <c r="A13" s="25"/>
      <c r="B13" s="28"/>
      <c r="C13" s="41"/>
      <c r="D13" s="55"/>
      <c r="E13" s="55"/>
      <c r="F13" s="55"/>
      <c r="G13" s="55"/>
      <c r="H13" s="55"/>
      <c r="I13" s="55"/>
      <c r="J13" s="55"/>
      <c r="K13" s="55"/>
      <c r="L13" s="55"/>
      <c r="M13" s="55"/>
      <c r="N13" s="28"/>
      <c r="O13" s="28"/>
      <c r="P13" s="28"/>
      <c r="Q13" s="25"/>
    </row>
    <row r="14" spans="1:17" s="48" customFormat="1" x14ac:dyDescent="0.3">
      <c r="A14" s="25"/>
      <c r="B14" s="28"/>
      <c r="C14" s="41"/>
      <c r="D14" s="94" t="s">
        <v>28</v>
      </c>
      <c r="E14" s="97"/>
      <c r="F14" s="98"/>
      <c r="G14" s="99"/>
      <c r="H14" s="55"/>
      <c r="I14" s="55"/>
      <c r="J14" s="55"/>
      <c r="K14" s="55"/>
      <c r="L14" s="55"/>
      <c r="M14" s="55"/>
      <c r="N14" s="28"/>
      <c r="O14" s="28"/>
      <c r="P14" s="28"/>
      <c r="Q14" s="25"/>
    </row>
    <row r="15" spans="1:17" s="48" customFormat="1" ht="24.4" customHeight="1" x14ac:dyDescent="0.3">
      <c r="A15" s="25"/>
      <c r="B15" s="28"/>
      <c r="C15" s="41"/>
      <c r="D15" s="27"/>
      <c r="E15" s="100" t="s">
        <v>29</v>
      </c>
      <c r="F15" s="27"/>
      <c r="G15" s="28"/>
      <c r="H15" s="28"/>
      <c r="I15" s="28"/>
      <c r="J15" s="28"/>
      <c r="K15" s="28"/>
      <c r="L15" s="28"/>
      <c r="M15" s="28"/>
      <c r="N15" s="28"/>
      <c r="O15" s="28"/>
      <c r="P15" s="28"/>
      <c r="Q15" s="25"/>
    </row>
    <row r="16" spans="1:17" s="48" customFormat="1" ht="19.5" x14ac:dyDescent="0.4">
      <c r="A16" s="25"/>
      <c r="B16" s="28"/>
      <c r="C16" s="41"/>
      <c r="D16" s="30"/>
      <c r="E16" s="101" t="s">
        <v>25</v>
      </c>
      <c r="F16" s="101" t="s">
        <v>26</v>
      </c>
      <c r="G16" s="101" t="s">
        <v>27</v>
      </c>
      <c r="H16" s="30"/>
      <c r="I16" s="30"/>
      <c r="J16" s="28"/>
      <c r="K16" s="28"/>
      <c r="L16" s="28"/>
      <c r="M16" s="28"/>
      <c r="N16" s="28"/>
      <c r="O16" s="28"/>
      <c r="P16" s="28"/>
      <c r="Q16" s="25"/>
    </row>
    <row r="17" spans="1:17" s="54" customFormat="1" x14ac:dyDescent="0.3">
      <c r="A17" s="25"/>
      <c r="B17" s="28"/>
      <c r="C17" s="41"/>
      <c r="D17" s="30">
        <v>1</v>
      </c>
      <c r="E17" s="102"/>
      <c r="F17" s="102"/>
      <c r="G17" s="102"/>
      <c r="H17" s="30"/>
      <c r="I17" s="30"/>
      <c r="J17" s="28"/>
      <c r="K17" s="28"/>
      <c r="L17" s="28"/>
      <c r="M17" s="28"/>
      <c r="N17" s="28"/>
      <c r="O17" s="28"/>
      <c r="P17" s="28"/>
      <c r="Q17" s="25"/>
    </row>
    <row r="18" spans="1:17" s="54" customFormat="1" x14ac:dyDescent="0.3">
      <c r="A18" s="25"/>
      <c r="B18" s="28"/>
      <c r="C18" s="41"/>
      <c r="D18" s="30">
        <v>2</v>
      </c>
      <c r="E18" s="102"/>
      <c r="F18" s="102"/>
      <c r="G18" s="102"/>
      <c r="H18" s="30"/>
      <c r="I18" s="30"/>
      <c r="J18" s="28"/>
      <c r="K18" s="28"/>
      <c r="L18" s="28"/>
      <c r="M18" s="28"/>
      <c r="N18" s="28"/>
      <c r="O18" s="28"/>
      <c r="P18" s="28"/>
      <c r="Q18" s="25"/>
    </row>
    <row r="19" spans="1:17" s="54" customFormat="1" x14ac:dyDescent="0.3">
      <c r="A19" s="25"/>
      <c r="B19" s="28"/>
      <c r="C19" s="41"/>
      <c r="D19" s="28"/>
      <c r="E19" s="28"/>
      <c r="F19" s="28"/>
      <c r="G19" s="28"/>
      <c r="H19" s="28"/>
      <c r="I19" s="28"/>
      <c r="J19" s="30"/>
      <c r="K19" s="30"/>
      <c r="L19" s="30"/>
      <c r="M19" s="30"/>
      <c r="N19" s="28"/>
      <c r="O19" s="28"/>
      <c r="P19" s="28"/>
      <c r="Q19" s="25"/>
    </row>
    <row r="20" spans="1:17" s="54" customFormat="1" x14ac:dyDescent="0.3">
      <c r="A20" s="25"/>
      <c r="B20" s="28"/>
      <c r="C20" s="41"/>
      <c r="D20" s="28"/>
      <c r="E20" s="100" t="s">
        <v>30</v>
      </c>
      <c r="F20" s="28"/>
      <c r="G20" s="28"/>
      <c r="H20" s="28"/>
      <c r="I20" s="28"/>
      <c r="J20" s="28"/>
      <c r="K20" s="28"/>
      <c r="L20" s="100" t="s">
        <v>2</v>
      </c>
      <c r="M20" s="103"/>
      <c r="N20" s="28"/>
      <c r="O20" s="28"/>
      <c r="P20" s="28"/>
      <c r="Q20" s="25"/>
    </row>
    <row r="21" spans="1:17" s="54" customFormat="1" ht="49.5" x14ac:dyDescent="0.3">
      <c r="A21" s="25"/>
      <c r="B21" s="28"/>
      <c r="C21" s="41"/>
      <c r="D21" s="32" t="s">
        <v>0</v>
      </c>
      <c r="E21" s="104" t="s">
        <v>25</v>
      </c>
      <c r="F21" s="104" t="s">
        <v>26</v>
      </c>
      <c r="G21" s="104" t="s">
        <v>27</v>
      </c>
      <c r="H21" s="104" t="s">
        <v>31</v>
      </c>
      <c r="I21" s="33" t="s">
        <v>32</v>
      </c>
      <c r="J21" s="33" t="s">
        <v>33</v>
      </c>
      <c r="K21" s="105"/>
      <c r="L21" s="33" t="s">
        <v>34</v>
      </c>
      <c r="M21" s="33" t="s">
        <v>35</v>
      </c>
      <c r="N21" s="33" t="s">
        <v>5</v>
      </c>
      <c r="O21" s="33" t="s">
        <v>17</v>
      </c>
      <c r="P21" s="28"/>
      <c r="Q21" s="25"/>
    </row>
    <row r="22" spans="1:17" s="54" customFormat="1" x14ac:dyDescent="0.3">
      <c r="A22" s="25"/>
      <c r="B22" s="28"/>
      <c r="C22" s="41"/>
      <c r="D22" s="106"/>
      <c r="E22" s="102"/>
      <c r="F22" s="102"/>
      <c r="G22" s="102"/>
      <c r="H22" s="68" t="str">
        <f>IF(ISNUMBER('Creep Calculation'!E20),'Creep Calculation'!E20,"")</f>
        <v/>
      </c>
      <c r="I22" s="107">
        <v>0.1</v>
      </c>
      <c r="J22" s="106">
        <v>1</v>
      </c>
      <c r="K22" s="28"/>
      <c r="L22" s="68" t="s">
        <v>37</v>
      </c>
      <c r="M22" s="108">
        <v>0.2707</v>
      </c>
      <c r="N22" s="109"/>
      <c r="O22" s="108" t="s">
        <v>37</v>
      </c>
      <c r="P22" s="28"/>
      <c r="Q22" s="25"/>
    </row>
    <row r="23" spans="1:17" s="54" customFormat="1" x14ac:dyDescent="0.3">
      <c r="A23" s="25"/>
      <c r="B23" s="28"/>
      <c r="C23" s="41"/>
      <c r="D23" s="106"/>
      <c r="E23" s="102"/>
      <c r="F23" s="102"/>
      <c r="G23" s="102"/>
      <c r="H23" s="68" t="str">
        <f>IF(ISNUMBER('Creep Calculation'!E21),'Creep Calculation'!E21,"")</f>
        <v/>
      </c>
      <c r="I23" s="107">
        <v>0.1</v>
      </c>
      <c r="J23" s="106">
        <v>1</v>
      </c>
      <c r="K23" s="28"/>
      <c r="L23" s="68" t="s">
        <v>37</v>
      </c>
      <c r="M23" s="108">
        <v>0.2707</v>
      </c>
      <c r="N23" s="109"/>
      <c r="O23" s="108" t="s">
        <v>37</v>
      </c>
      <c r="P23" s="28"/>
      <c r="Q23" s="25"/>
    </row>
    <row r="24" spans="1:17" s="54" customFormat="1" x14ac:dyDescent="0.3">
      <c r="A24" s="25"/>
      <c r="B24" s="28"/>
      <c r="C24" s="41"/>
      <c r="D24" s="106"/>
      <c r="E24" s="102"/>
      <c r="F24" s="102"/>
      <c r="G24" s="102"/>
      <c r="H24" s="68" t="str">
        <f>IF(ISNUMBER('Creep Calculation'!E22),'Creep Calculation'!E22,"")</f>
        <v/>
      </c>
      <c r="I24" s="107">
        <v>0.1</v>
      </c>
      <c r="J24" s="106">
        <v>1</v>
      </c>
      <c r="K24" s="28"/>
      <c r="L24" s="68" t="s">
        <v>37</v>
      </c>
      <c r="M24" s="108">
        <v>0.2707</v>
      </c>
      <c r="N24" s="109"/>
      <c r="O24" s="108" t="s">
        <v>37</v>
      </c>
      <c r="P24" s="28"/>
      <c r="Q24" s="25"/>
    </row>
    <row r="25" spans="1:17" s="54" customFormat="1" x14ac:dyDescent="0.3">
      <c r="A25" s="25"/>
      <c r="B25" s="28"/>
      <c r="C25" s="41"/>
      <c r="D25" s="56"/>
      <c r="E25" s="56"/>
      <c r="F25" s="56"/>
      <c r="G25" s="56"/>
      <c r="H25" s="56"/>
      <c r="I25" s="56"/>
      <c r="J25" s="56"/>
      <c r="K25" s="56"/>
      <c r="L25" s="56"/>
      <c r="M25" s="56"/>
      <c r="N25" s="28"/>
      <c r="O25" s="28"/>
      <c r="P25" s="28"/>
      <c r="Q25" s="25"/>
    </row>
    <row r="26" spans="1:17" s="54" customFormat="1" x14ac:dyDescent="0.3">
      <c r="A26" s="25"/>
      <c r="B26" s="28"/>
      <c r="C26" s="41"/>
      <c r="D26" s="56"/>
      <c r="E26" s="56"/>
      <c r="F26" s="56"/>
      <c r="G26" s="56"/>
      <c r="H26" s="56"/>
      <c r="I26" s="56"/>
      <c r="J26" s="56"/>
      <c r="K26" s="56"/>
      <c r="L26" s="56"/>
      <c r="M26" s="56"/>
      <c r="N26" s="28"/>
      <c r="O26" s="28"/>
      <c r="P26" s="28"/>
      <c r="Q26" s="25"/>
    </row>
    <row r="27" spans="1:17" s="54" customFormat="1" x14ac:dyDescent="0.3">
      <c r="A27" s="25"/>
      <c r="B27" s="28"/>
      <c r="C27" s="41"/>
      <c r="D27" s="56"/>
      <c r="E27" s="56"/>
      <c r="F27" s="56"/>
      <c r="G27" s="56"/>
      <c r="H27" s="56"/>
      <c r="I27" s="56"/>
      <c r="J27" s="56"/>
      <c r="K27" s="56"/>
      <c r="L27" s="56"/>
      <c r="M27" s="56"/>
      <c r="N27" s="28"/>
      <c r="O27" s="28"/>
      <c r="P27" s="28"/>
      <c r="Q27" s="25"/>
    </row>
    <row r="28" spans="1:17" s="54" customFormat="1" x14ac:dyDescent="0.3">
      <c r="A28" s="25"/>
      <c r="B28" s="28"/>
      <c r="C28" s="41"/>
      <c r="D28" s="56"/>
      <c r="E28" s="56"/>
      <c r="F28" s="56"/>
      <c r="G28" s="56"/>
      <c r="H28" s="56"/>
      <c r="I28" s="56"/>
      <c r="J28" s="56"/>
      <c r="K28" s="56"/>
      <c r="L28" s="56"/>
      <c r="M28" s="56"/>
      <c r="N28" s="28"/>
      <c r="O28" s="28"/>
      <c r="P28" s="28"/>
      <c r="Q28" s="25"/>
    </row>
    <row r="29" spans="1:17" s="54" customFormat="1" x14ac:dyDescent="0.3">
      <c r="A29" s="25"/>
      <c r="B29" s="28"/>
      <c r="C29" s="41"/>
      <c r="D29" s="56"/>
      <c r="E29" s="56"/>
      <c r="F29" s="56"/>
      <c r="G29" s="56"/>
      <c r="H29" s="56"/>
      <c r="I29" s="56"/>
      <c r="J29" s="56"/>
      <c r="K29" s="56"/>
      <c r="L29" s="56"/>
      <c r="M29" s="56"/>
      <c r="N29" s="28"/>
      <c r="O29" s="28"/>
      <c r="P29" s="28"/>
      <c r="Q29" s="25"/>
    </row>
    <row r="30" spans="1:17" s="54" customFormat="1" x14ac:dyDescent="0.3">
      <c r="A30" s="25"/>
      <c r="B30" s="28"/>
      <c r="C30" s="41"/>
      <c r="D30" s="56"/>
      <c r="E30" s="56"/>
      <c r="F30" s="56"/>
      <c r="G30" s="56"/>
      <c r="H30" s="56"/>
      <c r="I30" s="56"/>
      <c r="J30" s="56"/>
      <c r="K30" s="56"/>
      <c r="L30" s="56"/>
      <c r="M30" s="56"/>
      <c r="N30" s="28"/>
      <c r="O30" s="28"/>
      <c r="P30" s="28"/>
      <c r="Q30" s="25"/>
    </row>
    <row r="31" spans="1:17" s="54" customFormat="1" x14ac:dyDescent="0.3">
      <c r="A31" s="25"/>
      <c r="B31" s="28"/>
      <c r="C31" s="41"/>
      <c r="D31" s="56"/>
      <c r="E31" s="56"/>
      <c r="F31" s="56"/>
      <c r="G31" s="56"/>
      <c r="H31" s="56"/>
      <c r="I31" s="56"/>
      <c r="J31" s="56"/>
      <c r="K31" s="56"/>
      <c r="L31" s="56"/>
      <c r="M31" s="56"/>
      <c r="N31" s="28"/>
      <c r="O31" s="28"/>
      <c r="P31" s="28"/>
      <c r="Q31" s="25"/>
    </row>
    <row r="32" spans="1:17" s="54" customFormat="1" x14ac:dyDescent="0.3">
      <c r="A32" s="25"/>
      <c r="B32" s="28"/>
      <c r="C32" s="41"/>
      <c r="D32" s="56"/>
      <c r="E32" s="56"/>
      <c r="F32" s="56"/>
      <c r="G32" s="56"/>
      <c r="H32" s="56"/>
      <c r="I32" s="56"/>
      <c r="J32" s="56"/>
      <c r="K32" s="56"/>
      <c r="L32" s="56"/>
      <c r="M32" s="56"/>
      <c r="N32" s="28"/>
      <c r="O32" s="28"/>
      <c r="P32" s="28"/>
      <c r="Q32" s="25"/>
    </row>
    <row r="33" spans="1:17" s="54" customFormat="1" x14ac:dyDescent="0.3">
      <c r="A33" s="25"/>
      <c r="B33" s="28"/>
      <c r="C33" s="41"/>
      <c r="D33" s="56"/>
      <c r="E33" s="56"/>
      <c r="F33" s="56"/>
      <c r="G33" s="56"/>
      <c r="H33" s="56"/>
      <c r="I33" s="56"/>
      <c r="J33" s="56"/>
      <c r="K33" s="56"/>
      <c r="L33" s="56"/>
      <c r="M33" s="56"/>
      <c r="N33" s="28"/>
      <c r="O33" s="28"/>
      <c r="P33" s="28"/>
      <c r="Q33" s="25"/>
    </row>
    <row r="34" spans="1:17" s="54" customFormat="1" x14ac:dyDescent="0.3">
      <c r="A34" s="25"/>
      <c r="B34" s="28"/>
      <c r="C34" s="41"/>
      <c r="D34" s="56"/>
      <c r="E34" s="56"/>
      <c r="F34" s="56"/>
      <c r="G34" s="56"/>
      <c r="H34" s="56"/>
      <c r="I34" s="56"/>
      <c r="J34" s="56"/>
      <c r="K34" s="56"/>
      <c r="L34" s="56"/>
      <c r="M34" s="56"/>
      <c r="N34" s="28"/>
      <c r="O34" s="28"/>
      <c r="P34" s="28"/>
      <c r="Q34" s="25"/>
    </row>
    <row r="35" spans="1:17" s="54" customFormat="1" x14ac:dyDescent="0.3">
      <c r="A35" s="25"/>
      <c r="B35" s="28"/>
      <c r="C35" s="41"/>
      <c r="D35" s="56"/>
      <c r="E35" s="56"/>
      <c r="F35" s="56"/>
      <c r="G35" s="56"/>
      <c r="H35" s="56" t="s">
        <v>40</v>
      </c>
      <c r="I35" s="56"/>
      <c r="J35" s="56"/>
      <c r="K35" s="56"/>
      <c r="L35" s="56"/>
      <c r="M35" s="56"/>
      <c r="N35" s="28"/>
      <c r="O35" s="28"/>
      <c r="P35" s="28"/>
      <c r="Q35" s="25"/>
    </row>
    <row r="36" spans="1:17" s="54" customFormat="1" x14ac:dyDescent="0.3">
      <c r="A36" s="25"/>
      <c r="B36" s="28"/>
      <c r="C36" s="41"/>
      <c r="D36" s="56"/>
      <c r="E36" s="56"/>
      <c r="F36" s="56"/>
      <c r="G36" s="56"/>
      <c r="H36" s="56"/>
      <c r="I36" s="56"/>
      <c r="J36" s="56"/>
      <c r="K36" s="56"/>
      <c r="L36" s="56"/>
      <c r="M36" s="56"/>
      <c r="N36" s="28"/>
      <c r="O36" s="28"/>
      <c r="P36" s="28"/>
      <c r="Q36" s="25"/>
    </row>
    <row r="37" spans="1:17" s="54" customFormat="1" ht="72.400000000000006" customHeight="1" x14ac:dyDescent="0.3">
      <c r="A37" s="25"/>
      <c r="B37" s="28"/>
      <c r="C37" s="41"/>
      <c r="D37" s="56"/>
      <c r="E37" s="56"/>
      <c r="F37" s="56"/>
      <c r="G37" s="56"/>
      <c r="H37" s="56"/>
      <c r="I37" s="56"/>
      <c r="J37" s="56"/>
      <c r="K37" s="56"/>
      <c r="L37" s="56"/>
      <c r="M37" s="56"/>
      <c r="N37" s="28"/>
      <c r="O37" s="28"/>
      <c r="P37" s="28"/>
      <c r="Q37" s="25"/>
    </row>
    <row r="38" spans="1:17" s="54" customFormat="1" ht="15.75" x14ac:dyDescent="0.3">
      <c r="A38" s="25"/>
      <c r="B38" s="28"/>
      <c r="C38" s="41"/>
      <c r="D38" s="57"/>
      <c r="E38" s="57"/>
      <c r="F38" s="57"/>
      <c r="G38" s="57"/>
      <c r="H38" s="57"/>
      <c r="I38" s="57"/>
      <c r="J38" s="57"/>
      <c r="K38" s="57"/>
      <c r="L38" s="57"/>
      <c r="M38" s="57"/>
      <c r="N38" s="28"/>
      <c r="O38" s="28"/>
      <c r="P38" s="28"/>
      <c r="Q38" s="25"/>
    </row>
    <row r="39" spans="1:17" s="54" customFormat="1" ht="28.9" customHeight="1" x14ac:dyDescent="0.3">
      <c r="A39" s="25"/>
      <c r="B39" s="28"/>
      <c r="C39" s="41"/>
      <c r="D39" s="56"/>
      <c r="E39" s="56"/>
      <c r="F39" s="56"/>
      <c r="G39" s="56"/>
      <c r="H39" s="56"/>
      <c r="I39" s="56"/>
      <c r="J39" s="56"/>
      <c r="K39" s="56"/>
      <c r="L39" s="56"/>
      <c r="M39" s="56"/>
      <c r="N39" s="28"/>
      <c r="O39" s="28"/>
      <c r="P39" s="28"/>
      <c r="Q39" s="25"/>
    </row>
    <row r="40" spans="1:17" s="54" customFormat="1" ht="16.899999999999999" customHeight="1" x14ac:dyDescent="0.4">
      <c r="A40" s="25"/>
      <c r="B40" s="28"/>
      <c r="C40" s="110" t="s">
        <v>11</v>
      </c>
      <c r="D40" s="86"/>
      <c r="E40" s="86"/>
      <c r="F40" s="86"/>
      <c r="G40" s="86"/>
      <c r="H40" s="86"/>
      <c r="I40" s="86"/>
      <c r="J40" s="86"/>
      <c r="K40" s="86"/>
      <c r="L40" s="86"/>
      <c r="M40" s="86"/>
      <c r="N40" s="87"/>
      <c r="O40" s="28"/>
      <c r="P40" s="28"/>
      <c r="Q40" s="25"/>
    </row>
    <row r="41" spans="1:17" s="59" customFormat="1" ht="25.15" customHeight="1" x14ac:dyDescent="0.35">
      <c r="A41" s="58"/>
      <c r="B41" s="61"/>
      <c r="C41" s="111" t="s">
        <v>12</v>
      </c>
      <c r="D41" s="89"/>
      <c r="E41" s="89"/>
      <c r="F41" s="89"/>
      <c r="G41" s="89"/>
      <c r="I41" s="89"/>
      <c r="J41" s="89"/>
      <c r="K41" s="89"/>
      <c r="L41" s="89"/>
      <c r="M41" s="89"/>
      <c r="N41" s="88"/>
      <c r="O41" s="61"/>
      <c r="P41" s="61"/>
      <c r="Q41" s="58"/>
    </row>
    <row r="42" spans="1:17" s="60" customFormat="1" ht="16.899999999999999" customHeight="1" x14ac:dyDescent="0.35">
      <c r="A42" s="58"/>
      <c r="B42" s="61"/>
      <c r="C42" s="125" t="s">
        <v>13</v>
      </c>
      <c r="D42" s="126"/>
      <c r="E42" s="127"/>
      <c r="F42" s="127"/>
      <c r="G42" s="113"/>
      <c r="H42" s="89"/>
      <c r="I42" s="113"/>
      <c r="J42" s="113"/>
      <c r="K42" s="113"/>
      <c r="L42" s="113"/>
      <c r="M42" s="113"/>
      <c r="N42" s="89"/>
      <c r="O42" s="62"/>
      <c r="P42" s="62"/>
      <c r="Q42" s="58"/>
    </row>
    <row r="43" spans="1:17" s="60" customFormat="1" ht="36" customHeight="1" x14ac:dyDescent="0.3">
      <c r="A43" s="58"/>
      <c r="B43" s="61"/>
      <c r="C43" s="126"/>
      <c r="D43" s="126"/>
      <c r="E43" s="127"/>
      <c r="F43" s="127"/>
      <c r="G43" s="113"/>
      <c r="H43" s="114" t="s">
        <v>14</v>
      </c>
      <c r="I43" s="113"/>
      <c r="J43" s="113"/>
      <c r="K43" s="113"/>
      <c r="L43" s="113"/>
      <c r="M43" s="113"/>
      <c r="N43" s="114"/>
      <c r="O43" s="62"/>
      <c r="P43" s="62"/>
      <c r="Q43" s="58"/>
    </row>
    <row r="44" spans="1:17" s="60" customFormat="1" ht="31.15" customHeight="1" x14ac:dyDescent="0.35">
      <c r="A44" s="58"/>
      <c r="B44" s="61"/>
      <c r="C44" s="90" t="s">
        <v>8</v>
      </c>
      <c r="D44" s="90"/>
      <c r="E44" s="90"/>
      <c r="F44" s="90"/>
      <c r="G44" s="90"/>
      <c r="H44" s="115"/>
      <c r="I44" s="90"/>
      <c r="J44" s="90"/>
      <c r="K44" s="90"/>
      <c r="L44" s="90"/>
      <c r="M44" s="90"/>
      <c r="N44" s="115"/>
      <c r="O44" s="62"/>
      <c r="P44" s="62"/>
      <c r="Q44" s="58"/>
    </row>
    <row r="45" spans="1:17" s="60" customFormat="1" ht="16.899999999999999" customHeight="1" x14ac:dyDescent="0.35">
      <c r="A45" s="58"/>
      <c r="B45" s="61"/>
      <c r="C45" s="91" t="s">
        <v>15</v>
      </c>
      <c r="D45" s="90"/>
      <c r="E45" s="90"/>
      <c r="F45" s="90"/>
      <c r="G45" s="90"/>
      <c r="H45" s="114" t="s">
        <v>44</v>
      </c>
      <c r="I45" s="90"/>
      <c r="J45" s="90"/>
      <c r="K45" s="90"/>
      <c r="L45" s="90"/>
      <c r="M45" s="90"/>
      <c r="N45" s="114"/>
      <c r="O45" s="62"/>
      <c r="P45" s="62"/>
      <c r="Q45" s="58"/>
    </row>
    <row r="46" spans="1:17" s="60" customFormat="1" ht="16.899999999999999" customHeight="1" x14ac:dyDescent="0.35">
      <c r="A46" s="58"/>
      <c r="B46" s="61"/>
      <c r="C46" s="116" t="s">
        <v>16</v>
      </c>
      <c r="D46" s="90"/>
      <c r="E46" s="90"/>
      <c r="F46" s="90"/>
      <c r="G46" s="90"/>
      <c r="H46" s="114" t="s">
        <v>45</v>
      </c>
      <c r="I46" s="90"/>
      <c r="J46" s="90"/>
      <c r="K46" s="90"/>
      <c r="L46" s="90"/>
      <c r="M46" s="90"/>
      <c r="N46" s="114"/>
      <c r="O46" s="62"/>
      <c r="P46" s="62"/>
      <c r="Q46" s="58"/>
    </row>
    <row r="47" spans="1:17" ht="16.899999999999999" customHeight="1" x14ac:dyDescent="0.35">
      <c r="A47" s="58"/>
      <c r="B47" s="61"/>
      <c r="C47" s="116" t="s">
        <v>9</v>
      </c>
      <c r="D47" s="92"/>
      <c r="E47" s="92"/>
      <c r="F47" s="92"/>
      <c r="G47" s="92"/>
      <c r="H47" s="114" t="s">
        <v>10</v>
      </c>
      <c r="I47" s="92"/>
      <c r="J47" s="92"/>
      <c r="K47" s="92"/>
      <c r="L47" s="92"/>
      <c r="M47" s="92"/>
      <c r="N47" s="114"/>
      <c r="O47" s="62"/>
      <c r="P47" s="62"/>
      <c r="Q47" s="58"/>
    </row>
    <row r="48" spans="1:17" ht="16.899999999999999" customHeight="1" x14ac:dyDescent="0.35">
      <c r="A48" s="58"/>
      <c r="B48" s="61"/>
      <c r="C48" s="116"/>
      <c r="D48" s="92"/>
      <c r="E48" s="92"/>
      <c r="F48" s="92"/>
      <c r="G48" s="92"/>
      <c r="I48" s="92"/>
      <c r="J48" s="92"/>
      <c r="K48" s="92"/>
      <c r="L48" s="92"/>
      <c r="M48" s="92"/>
      <c r="N48" s="116" t="s">
        <v>46</v>
      </c>
      <c r="O48" s="62"/>
      <c r="P48" s="62"/>
      <c r="Q48" s="58"/>
    </row>
    <row r="49" spans="1:17" ht="16.899999999999999" customHeight="1" x14ac:dyDescent="0.35">
      <c r="A49" s="58"/>
      <c r="B49" s="61"/>
      <c r="C49" s="116"/>
      <c r="D49" s="92"/>
      <c r="E49" s="92"/>
      <c r="F49" s="92"/>
      <c r="G49" s="92"/>
      <c r="H49" s="92"/>
      <c r="I49" s="92"/>
      <c r="J49" s="92"/>
      <c r="K49" s="92"/>
      <c r="L49" s="92"/>
      <c r="M49" s="92"/>
      <c r="N49" s="117"/>
      <c r="O49" s="62"/>
      <c r="P49" s="62"/>
      <c r="Q49" s="58"/>
    </row>
    <row r="50" spans="1:17" s="59" customFormat="1" ht="9.4" customHeight="1" x14ac:dyDescent="0.35">
      <c r="A50" s="58"/>
      <c r="B50" s="61"/>
      <c r="C50" s="93"/>
      <c r="D50" s="93"/>
      <c r="E50" s="93"/>
      <c r="F50" s="93"/>
      <c r="G50" s="93"/>
      <c r="H50" s="93"/>
      <c r="I50" s="93"/>
      <c r="J50" s="93"/>
      <c r="K50" s="93"/>
      <c r="L50" s="93"/>
      <c r="M50" s="93"/>
      <c r="N50" s="112"/>
      <c r="O50" s="61"/>
      <c r="P50" s="61"/>
      <c r="Q50" s="58"/>
    </row>
    <row r="51" spans="1:17" s="59" customFormat="1" ht="400.15" customHeight="1" x14ac:dyDescent="0.3">
      <c r="A51" s="58"/>
      <c r="B51" s="58"/>
      <c r="C51" s="58"/>
      <c r="D51" s="58"/>
      <c r="E51" s="58"/>
      <c r="F51" s="58"/>
      <c r="G51" s="58"/>
      <c r="H51" s="58"/>
      <c r="I51" s="58"/>
      <c r="J51" s="58"/>
      <c r="K51" s="58"/>
      <c r="L51" s="58"/>
      <c r="M51" s="58"/>
      <c r="N51" s="58"/>
      <c r="O51" s="58"/>
      <c r="P51" s="58"/>
      <c r="Q51" s="58"/>
    </row>
  </sheetData>
  <sheetProtection password="8E71" sheet="1" objects="1" scenarios="1"/>
  <mergeCells count="2">
    <mergeCell ref="C8:N8"/>
    <mergeCell ref="C42:F43"/>
  </mergeCells>
  <phoneticPr fontId="0" type="noConversion"/>
  <dataValidations count="3">
    <dataValidation allowBlank="1" sqref="N5:N7 N1:N2 A1:B1048576 D1:M7 C1:C40 C51:M65536 C44 N44 N50:N65536 O25:P65536 C46:C49 E9:G13 H44 D9:D14 H9:M14 N9:N19 Q1:IV1048576 O1:P19 D44:G49 I44:M49 H49 D25:G41 I25:N41 H22:H40" xr:uid="{00000000-0002-0000-0000-000000000000}"/>
    <dataValidation type="decimal" errorStyle="warning" allowBlank="1" showErrorMessage="1" error="Please enter numeric values only." sqref="H17:H18" xr:uid="{00000000-0002-0000-0000-000001000000}">
      <formula1>0</formula1>
      <formula2>100</formula2>
    </dataValidation>
    <dataValidation type="decimal" allowBlank="1" showErrorMessage="1" error="Enter numeric values only" sqref="E17:G18 E22:G24 E14:G14 I22:K24 N22:N24" xr:uid="{00000000-0002-0000-0000-000002000000}">
      <formula1>0</formula1>
      <formula2>10000</formula2>
    </dataValidation>
  </dataValidations>
  <hyperlinks>
    <hyperlink ref="H47" r:id="rId1" display="mailto:info@megazyme.com" xr:uid="{00000000-0004-0000-0000-000000000000}"/>
    <hyperlink ref="H43" r:id="rId2" display="http://www.megazyme.com/" xr:uid="{00000000-0004-0000-0000-000001000000}"/>
    <hyperlink ref="H46" r:id="rId3" xr:uid="{00000000-0004-0000-0000-000002000000}"/>
    <hyperlink ref="H45" r:id="rId4" xr:uid="{00000000-0004-0000-0000-000003000000}"/>
  </hyperlinks>
  <pageMargins left="0.59055118110236227" right="0.59055118110236227" top="0.59055118110236227" bottom="0.59055118110236227" header="0.51181102362204722" footer="0.51181102362204722"/>
  <pageSetup paperSize="9" scale="93" orientation="landscape" horizontalDpi="360" verticalDpi="360" r:id="rId5"/>
  <headerFooter alignWithMargins="0">
    <oddFooter>&amp;LPrinted on &amp;D, Page &amp;P of &amp;N</oddFooter>
  </headerFooter>
  <rowBreaks count="2" manualBreakCount="2">
    <brk id="22" min="1" max="15" man="1"/>
    <brk id="49" min="1" max="15" man="1"/>
  </rowBreaks>
  <drawing r:id="rId6"/>
  <legacy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37"/>
  <sheetViews>
    <sheetView zoomScale="82" zoomScaleNormal="82" workbookViewId="0"/>
  </sheetViews>
  <sheetFormatPr defaultColWidth="12.28515625" defaultRowHeight="15" x14ac:dyDescent="0.3"/>
  <cols>
    <col min="1" max="2" width="1.7109375" style="2" customWidth="1"/>
    <col min="3" max="3" width="6.28515625" style="2" customWidth="1"/>
    <col min="4" max="4" width="14.28515625" style="2" customWidth="1"/>
    <col min="5" max="7" width="8.28515625" style="2" customWidth="1"/>
    <col min="8" max="8" width="11.140625" style="2" customWidth="1"/>
    <col min="9" max="10" width="9.7109375" style="2" customWidth="1"/>
    <col min="11" max="11" width="1.7109375" style="2" customWidth="1"/>
    <col min="12" max="12" width="10.42578125" style="2" hidden="1" customWidth="1"/>
    <col min="13" max="13" width="12.7109375" style="2" customWidth="1"/>
    <col min="14" max="14" width="10.42578125" style="2" hidden="1" customWidth="1"/>
    <col min="15" max="15" width="10.42578125" style="2" customWidth="1"/>
    <col min="16" max="16" width="1.7109375" style="2" customWidth="1"/>
    <col min="17" max="17" width="9.7109375" style="2" customWidth="1"/>
    <col min="18" max="18" width="9.7109375" style="2" hidden="1" customWidth="1"/>
    <col min="19" max="19" width="10.42578125" style="2" customWidth="1"/>
    <col min="20" max="20" width="2" style="2" customWidth="1"/>
    <col min="21" max="21" width="200.7109375" style="2" customWidth="1"/>
    <col min="22" max="16384" width="12.28515625" style="2"/>
  </cols>
  <sheetData>
    <row r="1" spans="1:21" ht="7.9" customHeight="1" x14ac:dyDescent="0.3">
      <c r="A1" s="9"/>
      <c r="B1" s="9"/>
      <c r="C1" s="9"/>
      <c r="D1" s="9"/>
      <c r="E1" s="9"/>
      <c r="F1" s="9"/>
      <c r="G1" s="9"/>
      <c r="H1" s="9"/>
      <c r="I1" s="9"/>
      <c r="J1" s="9"/>
      <c r="K1" s="8"/>
      <c r="L1" s="8"/>
      <c r="M1" s="8"/>
      <c r="N1" s="8"/>
      <c r="O1" s="8"/>
      <c r="P1" s="8"/>
      <c r="Q1" s="8"/>
      <c r="R1" s="8"/>
      <c r="S1" s="8"/>
      <c r="T1" s="8"/>
      <c r="U1" s="8"/>
    </row>
    <row r="2" spans="1:21" ht="108" customHeight="1" x14ac:dyDescent="0.3">
      <c r="A2" s="9"/>
      <c r="B2" s="5"/>
      <c r="C2" s="5"/>
      <c r="D2" s="5"/>
      <c r="E2" s="5"/>
      <c r="F2" s="5"/>
      <c r="G2" s="5"/>
      <c r="H2" s="5"/>
      <c r="I2" s="5"/>
      <c r="J2" s="5"/>
      <c r="K2" s="5"/>
      <c r="L2" s="5"/>
      <c r="M2" s="5"/>
      <c r="N2" s="5"/>
      <c r="O2" s="5"/>
      <c r="P2" s="5"/>
      <c r="Q2" s="5"/>
      <c r="R2" s="5"/>
      <c r="S2" s="5"/>
      <c r="T2" s="5"/>
      <c r="U2" s="8"/>
    </row>
    <row r="3" spans="1:21" ht="15" customHeight="1" x14ac:dyDescent="0.3">
      <c r="A3" s="9"/>
      <c r="B3" s="5"/>
      <c r="C3" s="5"/>
      <c r="D3" s="5"/>
      <c r="E3" s="5"/>
      <c r="F3" s="5"/>
      <c r="G3" s="5"/>
      <c r="H3" s="5"/>
      <c r="I3" s="5"/>
      <c r="J3" s="5"/>
      <c r="K3" s="5"/>
      <c r="L3" s="5"/>
      <c r="M3" s="5"/>
      <c r="N3" s="5"/>
      <c r="O3" s="5"/>
      <c r="P3" s="5"/>
      <c r="Q3" s="5"/>
      <c r="R3" s="5"/>
      <c r="S3" s="5"/>
      <c r="T3" s="5"/>
      <c r="U3" s="8"/>
    </row>
    <row r="4" spans="1:21" x14ac:dyDescent="0.3">
      <c r="A4" s="9"/>
      <c r="B4" s="5"/>
      <c r="C4" s="6" t="s">
        <v>28</v>
      </c>
      <c r="D4" s="5"/>
      <c r="E4" s="128"/>
      <c r="F4" s="129"/>
      <c r="G4" s="130"/>
      <c r="H4" s="5"/>
      <c r="I4" s="5"/>
      <c r="J4" s="5"/>
      <c r="K4" s="5"/>
      <c r="L4" s="5"/>
      <c r="M4" s="21"/>
      <c r="N4" s="21"/>
      <c r="O4" s="21"/>
      <c r="P4" s="5"/>
      <c r="Q4" s="21"/>
      <c r="R4" s="5"/>
      <c r="S4" s="5"/>
      <c r="T4" s="5"/>
      <c r="U4" s="8"/>
    </row>
    <row r="5" spans="1:21" ht="15.4" customHeight="1" x14ac:dyDescent="0.3">
      <c r="A5" s="9"/>
      <c r="B5" s="5"/>
      <c r="C5" s="5"/>
      <c r="D5" s="5"/>
      <c r="E5" s="5"/>
      <c r="F5" s="5"/>
      <c r="G5" s="5"/>
      <c r="H5" s="5"/>
      <c r="I5" s="5"/>
      <c r="J5" s="5"/>
      <c r="L5" s="50"/>
      <c r="M5" s="5"/>
      <c r="N5" s="5"/>
      <c r="O5" s="5"/>
      <c r="P5" s="5"/>
      <c r="Q5" s="5"/>
      <c r="R5" s="5"/>
      <c r="S5" s="11"/>
      <c r="T5" s="5"/>
      <c r="U5" s="8"/>
    </row>
    <row r="6" spans="1:21" x14ac:dyDescent="0.3">
      <c r="A6" s="9"/>
      <c r="B6" s="5"/>
      <c r="C6" s="5"/>
      <c r="E6" s="6" t="s">
        <v>29</v>
      </c>
      <c r="G6" s="5"/>
      <c r="H6" s="5"/>
      <c r="I6" s="5"/>
      <c r="J6" s="5"/>
      <c r="K6" s="5"/>
      <c r="L6" s="50"/>
      <c r="M6" s="5"/>
      <c r="N6" s="5"/>
      <c r="O6" s="5"/>
      <c r="P6" s="5"/>
      <c r="Q6" s="5"/>
      <c r="R6" s="5"/>
      <c r="S6" s="11"/>
      <c r="T6" s="5"/>
      <c r="U6" s="8"/>
    </row>
    <row r="7" spans="1:21" ht="19.5" x14ac:dyDescent="0.4">
      <c r="A7" s="9"/>
      <c r="B7" s="5"/>
      <c r="C7" s="4"/>
      <c r="D7" s="4"/>
      <c r="E7" s="82" t="s">
        <v>25</v>
      </c>
      <c r="F7" s="82" t="s">
        <v>26</v>
      </c>
      <c r="G7" s="82" t="s">
        <v>27</v>
      </c>
      <c r="H7" s="4"/>
      <c r="I7" s="4"/>
      <c r="J7" s="5"/>
      <c r="K7" s="5"/>
      <c r="L7" s="5"/>
      <c r="M7" s="5"/>
      <c r="N7" s="5"/>
      <c r="O7" s="5"/>
      <c r="P7" s="5"/>
      <c r="Q7" s="5"/>
      <c r="R7" s="5"/>
      <c r="S7" s="5"/>
      <c r="T7" s="5"/>
      <c r="U7" s="8"/>
    </row>
    <row r="8" spans="1:21" x14ac:dyDescent="0.3">
      <c r="A8" s="9"/>
      <c r="B8" s="5"/>
      <c r="C8" s="4"/>
      <c r="D8" s="4">
        <v>1</v>
      </c>
      <c r="E8" s="23"/>
      <c r="F8" s="23"/>
      <c r="G8" s="23"/>
      <c r="H8" s="4"/>
      <c r="I8" s="4"/>
      <c r="J8" s="5"/>
      <c r="K8" s="5"/>
      <c r="L8" s="5"/>
      <c r="M8" s="5"/>
      <c r="N8" s="5"/>
      <c r="O8" s="5"/>
      <c r="P8" s="5"/>
      <c r="Q8" s="5"/>
      <c r="R8" s="5"/>
      <c r="S8" s="5"/>
      <c r="T8" s="5"/>
      <c r="U8" s="8"/>
    </row>
    <row r="9" spans="1:21" x14ac:dyDescent="0.3">
      <c r="A9" s="9"/>
      <c r="B9" s="5"/>
      <c r="C9" s="4"/>
      <c r="D9" s="4">
        <v>2</v>
      </c>
      <c r="E9" s="23"/>
      <c r="F9" s="23"/>
      <c r="G9" s="23"/>
      <c r="H9" s="4"/>
      <c r="I9" s="4"/>
      <c r="J9" s="5"/>
      <c r="K9" s="5"/>
      <c r="L9" s="5"/>
      <c r="M9" s="5"/>
      <c r="N9" s="5"/>
      <c r="O9" s="5"/>
      <c r="P9" s="5"/>
      <c r="Q9" s="5"/>
      <c r="R9" s="5"/>
      <c r="S9" s="5"/>
      <c r="T9" s="5"/>
      <c r="U9" s="8"/>
    </row>
    <row r="10" spans="1:21" x14ac:dyDescent="0.3">
      <c r="A10" s="9"/>
      <c r="B10" s="5"/>
      <c r="C10" s="4"/>
      <c r="D10" s="4"/>
      <c r="E10" s="118">
        <f>IF(COUNT(E8:E9)=0,0,(IF(A0_blank_1=0,0.0000001,A0_blank_1)+IF(A0_blank_2=0,0.0000001,A0_blank_2))/COUNT(E8:E9))</f>
        <v>0</v>
      </c>
      <c r="F10" s="118">
        <f>IF(COUNT(F8:F9)=0,0,(IF(A1_blank_1=0,0.0000001,A1_blank_1)+IF(A1_blank_2=0,0.0000001,A1_blank_2))/COUNT(F8:F9))</f>
        <v>0</v>
      </c>
      <c r="G10" s="118">
        <f>IF(COUNT(G8:G9)=0,0,(IF(A2_blank_1=0,0.0000001,A2_blank_1)+IF(A2_blank_2=0,0.0000001,A2_blank_2))/COUNT(G8:G9))</f>
        <v>0</v>
      </c>
      <c r="H10" s="4"/>
      <c r="I10" s="4"/>
      <c r="J10" s="5"/>
      <c r="K10" s="5"/>
      <c r="L10" s="5"/>
      <c r="M10" s="5"/>
      <c r="N10" s="5"/>
      <c r="O10" s="5"/>
      <c r="P10" s="5"/>
      <c r="Q10" s="5"/>
      <c r="R10" s="5"/>
      <c r="S10" s="5"/>
      <c r="T10" s="5"/>
      <c r="U10" s="8"/>
    </row>
    <row r="11" spans="1:21" s="3" customFormat="1" x14ac:dyDescent="0.3">
      <c r="A11" s="9"/>
      <c r="B11" s="5"/>
      <c r="C11" s="10"/>
      <c r="D11" s="5"/>
      <c r="E11" s="5"/>
      <c r="F11" s="5"/>
      <c r="G11" s="5"/>
      <c r="H11" s="5"/>
      <c r="I11" s="5"/>
      <c r="K11" s="5"/>
      <c r="L11" s="5"/>
      <c r="M11" s="5"/>
      <c r="N11" s="5"/>
      <c r="O11" s="5"/>
      <c r="P11" s="5"/>
      <c r="Q11" s="5"/>
      <c r="R11" s="5"/>
      <c r="S11" s="5"/>
      <c r="T11" s="5"/>
      <c r="U11" s="8"/>
    </row>
    <row r="12" spans="1:21" s="3" customFormat="1" x14ac:dyDescent="0.3">
      <c r="A12" s="9"/>
      <c r="B12" s="5"/>
      <c r="D12" s="5"/>
      <c r="E12" s="6" t="s">
        <v>30</v>
      </c>
      <c r="F12" s="5"/>
      <c r="G12" s="5"/>
      <c r="H12" s="5"/>
      <c r="I12" s="5"/>
      <c r="J12" s="5"/>
      <c r="K12" s="5"/>
      <c r="L12" s="5"/>
      <c r="M12" s="6" t="s">
        <v>2</v>
      </c>
      <c r="N12" s="5"/>
      <c r="O12" s="65"/>
      <c r="P12" s="5"/>
      <c r="Q12" s="5"/>
      <c r="R12" s="5"/>
      <c r="S12" s="5"/>
      <c r="T12" s="5"/>
      <c r="U12" s="8"/>
    </row>
    <row r="13" spans="1:21" s="18" customFormat="1" ht="57" customHeight="1" x14ac:dyDescent="0.3">
      <c r="A13" s="13"/>
      <c r="B13" s="14"/>
      <c r="C13" s="15"/>
      <c r="D13" s="12" t="s">
        <v>0</v>
      </c>
      <c r="E13" s="81" t="s">
        <v>25</v>
      </c>
      <c r="F13" s="81" t="s">
        <v>26</v>
      </c>
      <c r="G13" s="81" t="s">
        <v>27</v>
      </c>
      <c r="H13" s="81" t="s">
        <v>41</v>
      </c>
      <c r="I13" s="20" t="s">
        <v>32</v>
      </c>
      <c r="J13" s="83" t="s">
        <v>33</v>
      </c>
      <c r="K13" s="84"/>
      <c r="L13" s="119" t="s">
        <v>1</v>
      </c>
      <c r="M13" s="85" t="s">
        <v>34</v>
      </c>
      <c r="N13" s="121" t="s">
        <v>3</v>
      </c>
      <c r="O13" s="20" t="s">
        <v>35</v>
      </c>
      <c r="P13" s="84"/>
      <c r="Q13" s="20" t="s">
        <v>5</v>
      </c>
      <c r="R13" s="121" t="s">
        <v>4</v>
      </c>
      <c r="S13" s="20" t="s">
        <v>17</v>
      </c>
      <c r="T13" s="16"/>
      <c r="U13" s="17"/>
    </row>
    <row r="14" spans="1:21" x14ac:dyDescent="0.3">
      <c r="A14" s="9"/>
      <c r="B14" s="5"/>
      <c r="C14" s="1">
        <v>1</v>
      </c>
      <c r="D14" s="22"/>
      <c r="E14" s="23"/>
      <c r="F14" s="23"/>
      <c r="G14" s="23"/>
      <c r="H14" s="68" t="str">
        <f>IF(ISNUMBER('Creep Calculation'!E11),'Creep Calculation'!E11,"")</f>
        <v/>
      </c>
      <c r="I14" s="70">
        <v>0.1</v>
      </c>
      <c r="J14" s="24">
        <v>1</v>
      </c>
      <c r="K14" s="7"/>
      <c r="L14" s="120" t="e">
        <f t="shared" ref="L14:L33" si="0">((IF(ISNUMBER(H14),H14,A2_sample)-A0_sample)-(A1_sample-A0_sample)^2/(IF(ISNUMBER(H14),H14,A2_sample)-A0_sample))-((A2_blank_ave-A0_blank_ave)-(A1_blank_ave-A0_blank_ave)^2/(A2_blank_ave-A0_blank_ave))</f>
        <v>#DIV/0!</v>
      </c>
      <c r="M14" s="19" t="str">
        <f>IF(OR(ISBLANK(A0_sample),ISBLANK(A1_sample),AND(ISBLANK(A2_sample),G14=""),A0_blank_ave=0,A1_blank_ave=0,A2_blank_ave=0),"",Change_abs_acetic_acid)</f>
        <v/>
      </c>
      <c r="N14" s="122" t="e">
        <f>0.02707*L14*Dilution/Sample_volume</f>
        <v>#DIV/0!</v>
      </c>
      <c r="O14" s="71" t="str">
        <f>IF(OR(ISBLANK(A0_sample),ISBLANK(A1_sample),AND(ISBLANK(A2_sample),G14=""),A0_blank_ave=0,A1_blank_ave=0,A2_blank_ave=0),"",Acetic_acid_con_gL)</f>
        <v/>
      </c>
      <c r="P14" s="7"/>
      <c r="Q14" s="69"/>
      <c r="R14" s="120" t="e">
        <f>Acetic_acid_con_gL*100/Sample_con_gL</f>
        <v>#DIV/0!</v>
      </c>
      <c r="S14" s="71" t="str">
        <f>IF(ISERROR(Acetic_acid_con_gg),"",Acetic_acid_con_gg)</f>
        <v/>
      </c>
      <c r="T14" s="5"/>
      <c r="U14" s="8"/>
    </row>
    <row r="15" spans="1:21" x14ac:dyDescent="0.3">
      <c r="A15" s="9"/>
      <c r="B15" s="5"/>
      <c r="C15" s="1">
        <v>2</v>
      </c>
      <c r="D15" s="22"/>
      <c r="E15" s="23"/>
      <c r="F15" s="23"/>
      <c r="G15" s="23"/>
      <c r="H15" s="68" t="str">
        <f>IF(ISNUMBER('Creep Calculation'!E12),'Creep Calculation'!E12,"")</f>
        <v/>
      </c>
      <c r="I15" s="70">
        <v>0.1</v>
      </c>
      <c r="J15" s="24">
        <v>1</v>
      </c>
      <c r="K15" s="7"/>
      <c r="L15" s="120" t="e">
        <f t="shared" si="0"/>
        <v>#DIV/0!</v>
      </c>
      <c r="M15" s="19" t="str">
        <f t="shared" ref="M15:M33" si="1">IF(OR(ISBLANK(A0_sample),ISBLANK(A1_sample),AND(ISBLANK(A2_sample),G15=""),A0_blank_ave=0,A1_blank_ave=0,A2_blank_ave=0),"",Change_abs_acetic_acid)</f>
        <v/>
      </c>
      <c r="N15" s="122" t="e">
        <f t="shared" ref="N15:N33" si="2">0.02707*L15*Dilution/Sample_volume</f>
        <v>#DIV/0!</v>
      </c>
      <c r="O15" s="71" t="str">
        <f t="shared" ref="O15:O33" si="3">IF(OR(ISBLANK(A0_sample),ISBLANK(A1_sample),AND(ISBLANK(A2_sample),G15=""),A0_blank_ave=0,A1_blank_ave=0,A2_blank_ave=0),"",Acetic_acid_con_gL)</f>
        <v/>
      </c>
      <c r="P15" s="7"/>
      <c r="Q15" s="69"/>
      <c r="R15" s="120" t="e">
        <f t="shared" ref="R15:R33" si="4">Acetic_acid_con_gL*100/Sample_con_gL</f>
        <v>#DIV/0!</v>
      </c>
      <c r="S15" s="71" t="str">
        <f t="shared" ref="S15:S33" si="5">IF(ISERROR(Acetic_acid_con_gg),"",Acetic_acid_con_gg)</f>
        <v/>
      </c>
      <c r="T15" s="5"/>
      <c r="U15" s="8"/>
    </row>
    <row r="16" spans="1:21" x14ac:dyDescent="0.3">
      <c r="A16" s="9"/>
      <c r="B16" s="5"/>
      <c r="C16" s="1">
        <v>3</v>
      </c>
      <c r="D16" s="22"/>
      <c r="E16" s="23"/>
      <c r="F16" s="23"/>
      <c r="G16" s="23"/>
      <c r="H16" s="68" t="str">
        <f>IF(ISNUMBER('Creep Calculation'!E13),'Creep Calculation'!E13,"")</f>
        <v/>
      </c>
      <c r="I16" s="70">
        <v>0.1</v>
      </c>
      <c r="J16" s="24">
        <v>1</v>
      </c>
      <c r="K16" s="7"/>
      <c r="L16" s="120" t="e">
        <f t="shared" si="0"/>
        <v>#DIV/0!</v>
      </c>
      <c r="M16" s="19" t="str">
        <f t="shared" si="1"/>
        <v/>
      </c>
      <c r="N16" s="122" t="e">
        <f t="shared" si="2"/>
        <v>#DIV/0!</v>
      </c>
      <c r="O16" s="71" t="str">
        <f t="shared" si="3"/>
        <v/>
      </c>
      <c r="P16" s="7"/>
      <c r="Q16" s="69"/>
      <c r="R16" s="120" t="e">
        <f t="shared" si="4"/>
        <v>#DIV/0!</v>
      </c>
      <c r="S16" s="71" t="str">
        <f t="shared" si="5"/>
        <v/>
      </c>
      <c r="T16" s="5"/>
      <c r="U16" s="8"/>
    </row>
    <row r="17" spans="1:21" x14ac:dyDescent="0.3">
      <c r="A17" s="9"/>
      <c r="B17" s="5"/>
      <c r="C17" s="1">
        <v>4</v>
      </c>
      <c r="D17" s="22"/>
      <c r="E17" s="23"/>
      <c r="F17" s="23"/>
      <c r="G17" s="23"/>
      <c r="H17" s="68" t="str">
        <f>IF(ISNUMBER('Creep Calculation'!E14),'Creep Calculation'!E14,"")</f>
        <v/>
      </c>
      <c r="I17" s="70">
        <v>0.1</v>
      </c>
      <c r="J17" s="24">
        <v>1</v>
      </c>
      <c r="K17" s="7"/>
      <c r="L17" s="120" t="e">
        <f t="shared" si="0"/>
        <v>#DIV/0!</v>
      </c>
      <c r="M17" s="19" t="str">
        <f t="shared" si="1"/>
        <v/>
      </c>
      <c r="N17" s="122" t="e">
        <f t="shared" si="2"/>
        <v>#DIV/0!</v>
      </c>
      <c r="O17" s="71" t="str">
        <f t="shared" si="3"/>
        <v/>
      </c>
      <c r="P17" s="7"/>
      <c r="Q17" s="69"/>
      <c r="R17" s="120" t="e">
        <f t="shared" si="4"/>
        <v>#DIV/0!</v>
      </c>
      <c r="S17" s="71" t="str">
        <f t="shared" si="5"/>
        <v/>
      </c>
      <c r="T17" s="5"/>
      <c r="U17" s="8"/>
    </row>
    <row r="18" spans="1:21" x14ac:dyDescent="0.3">
      <c r="A18" s="9"/>
      <c r="B18" s="5"/>
      <c r="C18" s="1">
        <v>5</v>
      </c>
      <c r="D18" s="22"/>
      <c r="E18" s="23"/>
      <c r="F18" s="23"/>
      <c r="G18" s="23"/>
      <c r="H18" s="68" t="str">
        <f>IF(ISNUMBER('Creep Calculation'!E15),'Creep Calculation'!E15,"")</f>
        <v/>
      </c>
      <c r="I18" s="70">
        <v>0.1</v>
      </c>
      <c r="J18" s="24">
        <v>1</v>
      </c>
      <c r="K18" s="7"/>
      <c r="L18" s="120" t="e">
        <f t="shared" si="0"/>
        <v>#DIV/0!</v>
      </c>
      <c r="M18" s="19" t="str">
        <f t="shared" si="1"/>
        <v/>
      </c>
      <c r="N18" s="122" t="e">
        <f t="shared" si="2"/>
        <v>#DIV/0!</v>
      </c>
      <c r="O18" s="71" t="str">
        <f t="shared" si="3"/>
        <v/>
      </c>
      <c r="P18" s="7"/>
      <c r="Q18" s="69"/>
      <c r="R18" s="120" t="e">
        <f t="shared" si="4"/>
        <v>#DIV/0!</v>
      </c>
      <c r="S18" s="71" t="str">
        <f t="shared" si="5"/>
        <v/>
      </c>
      <c r="T18" s="5"/>
      <c r="U18" s="8"/>
    </row>
    <row r="19" spans="1:21" x14ac:dyDescent="0.3">
      <c r="A19" s="9"/>
      <c r="B19" s="5"/>
      <c r="C19" s="1">
        <v>6</v>
      </c>
      <c r="D19" s="22"/>
      <c r="E19" s="23"/>
      <c r="F19" s="23"/>
      <c r="G19" s="23"/>
      <c r="H19" s="68" t="str">
        <f>IF(ISNUMBER('Creep Calculation'!E16),'Creep Calculation'!E16,"")</f>
        <v/>
      </c>
      <c r="I19" s="70">
        <v>0.1</v>
      </c>
      <c r="J19" s="24">
        <v>1</v>
      </c>
      <c r="K19" s="7"/>
      <c r="L19" s="120" t="e">
        <f t="shared" si="0"/>
        <v>#DIV/0!</v>
      </c>
      <c r="M19" s="19" t="str">
        <f t="shared" si="1"/>
        <v/>
      </c>
      <c r="N19" s="122" t="e">
        <f t="shared" si="2"/>
        <v>#DIV/0!</v>
      </c>
      <c r="O19" s="71" t="str">
        <f t="shared" si="3"/>
        <v/>
      </c>
      <c r="P19" s="7"/>
      <c r="Q19" s="69"/>
      <c r="R19" s="120" t="e">
        <f t="shared" si="4"/>
        <v>#DIV/0!</v>
      </c>
      <c r="S19" s="71" t="str">
        <f t="shared" si="5"/>
        <v/>
      </c>
      <c r="T19" s="5"/>
      <c r="U19" s="8"/>
    </row>
    <row r="20" spans="1:21" x14ac:dyDescent="0.3">
      <c r="A20" s="9"/>
      <c r="B20" s="5"/>
      <c r="C20" s="1">
        <v>7</v>
      </c>
      <c r="D20" s="22"/>
      <c r="E20" s="23"/>
      <c r="F20" s="23"/>
      <c r="G20" s="23"/>
      <c r="H20" s="68" t="str">
        <f>IF(ISNUMBER('Creep Calculation'!E17),'Creep Calculation'!E17,"")</f>
        <v/>
      </c>
      <c r="I20" s="70">
        <v>0.1</v>
      </c>
      <c r="J20" s="24">
        <v>1</v>
      </c>
      <c r="K20" s="7"/>
      <c r="L20" s="120" t="e">
        <f t="shared" si="0"/>
        <v>#DIV/0!</v>
      </c>
      <c r="M20" s="19" t="str">
        <f t="shared" si="1"/>
        <v/>
      </c>
      <c r="N20" s="122" t="e">
        <f t="shared" si="2"/>
        <v>#DIV/0!</v>
      </c>
      <c r="O20" s="71" t="str">
        <f t="shared" si="3"/>
        <v/>
      </c>
      <c r="P20" s="7"/>
      <c r="Q20" s="69"/>
      <c r="R20" s="120" t="e">
        <f t="shared" si="4"/>
        <v>#DIV/0!</v>
      </c>
      <c r="S20" s="71" t="str">
        <f t="shared" si="5"/>
        <v/>
      </c>
      <c r="T20" s="5"/>
      <c r="U20" s="8"/>
    </row>
    <row r="21" spans="1:21" x14ac:dyDescent="0.3">
      <c r="A21" s="9"/>
      <c r="B21" s="5"/>
      <c r="C21" s="1">
        <v>8</v>
      </c>
      <c r="D21" s="22"/>
      <c r="E21" s="23"/>
      <c r="F21" s="23"/>
      <c r="G21" s="23"/>
      <c r="H21" s="68" t="str">
        <f>IF(ISNUMBER('Creep Calculation'!E18),'Creep Calculation'!E18,"")</f>
        <v/>
      </c>
      <c r="I21" s="70">
        <v>0.1</v>
      </c>
      <c r="J21" s="24">
        <v>1</v>
      </c>
      <c r="K21" s="7"/>
      <c r="L21" s="120" t="e">
        <f t="shared" si="0"/>
        <v>#DIV/0!</v>
      </c>
      <c r="M21" s="19" t="str">
        <f t="shared" si="1"/>
        <v/>
      </c>
      <c r="N21" s="122" t="e">
        <f t="shared" si="2"/>
        <v>#DIV/0!</v>
      </c>
      <c r="O21" s="71" t="str">
        <f t="shared" si="3"/>
        <v/>
      </c>
      <c r="P21" s="7"/>
      <c r="Q21" s="69"/>
      <c r="R21" s="120" t="e">
        <f t="shared" si="4"/>
        <v>#DIV/0!</v>
      </c>
      <c r="S21" s="71" t="str">
        <f t="shared" si="5"/>
        <v/>
      </c>
      <c r="T21" s="5"/>
      <c r="U21" s="8"/>
    </row>
    <row r="22" spans="1:21" x14ac:dyDescent="0.3">
      <c r="A22" s="9"/>
      <c r="B22" s="5"/>
      <c r="C22" s="1">
        <v>9</v>
      </c>
      <c r="D22" s="22"/>
      <c r="E22" s="23"/>
      <c r="F22" s="23"/>
      <c r="G22" s="23"/>
      <c r="H22" s="68" t="str">
        <f>IF(ISNUMBER('Creep Calculation'!E19),'Creep Calculation'!E19,"")</f>
        <v/>
      </c>
      <c r="I22" s="70">
        <v>0.1</v>
      </c>
      <c r="J22" s="24">
        <v>1</v>
      </c>
      <c r="K22" s="7"/>
      <c r="L22" s="120" t="e">
        <f t="shared" si="0"/>
        <v>#DIV/0!</v>
      </c>
      <c r="M22" s="19" t="str">
        <f t="shared" si="1"/>
        <v/>
      </c>
      <c r="N22" s="122" t="e">
        <f t="shared" si="2"/>
        <v>#DIV/0!</v>
      </c>
      <c r="O22" s="71" t="str">
        <f t="shared" si="3"/>
        <v/>
      </c>
      <c r="P22" s="7"/>
      <c r="Q22" s="69"/>
      <c r="R22" s="120" t="e">
        <f t="shared" si="4"/>
        <v>#DIV/0!</v>
      </c>
      <c r="S22" s="71" t="str">
        <f t="shared" si="5"/>
        <v/>
      </c>
      <c r="T22" s="5"/>
      <c r="U22" s="8"/>
    </row>
    <row r="23" spans="1:21" x14ac:dyDescent="0.3">
      <c r="A23" s="9"/>
      <c r="B23" s="5"/>
      <c r="C23" s="1">
        <v>10</v>
      </c>
      <c r="D23" s="22"/>
      <c r="E23" s="23"/>
      <c r="F23" s="23"/>
      <c r="G23" s="23"/>
      <c r="H23" s="68" t="str">
        <f>IF(ISNUMBER('Creep Calculation'!E20),'Creep Calculation'!E20,"")</f>
        <v/>
      </c>
      <c r="I23" s="70">
        <v>0.1</v>
      </c>
      <c r="J23" s="24">
        <v>1</v>
      </c>
      <c r="K23" s="7"/>
      <c r="L23" s="120" t="e">
        <f t="shared" si="0"/>
        <v>#DIV/0!</v>
      </c>
      <c r="M23" s="19" t="str">
        <f t="shared" si="1"/>
        <v/>
      </c>
      <c r="N23" s="122" t="e">
        <f t="shared" si="2"/>
        <v>#DIV/0!</v>
      </c>
      <c r="O23" s="71" t="str">
        <f t="shared" si="3"/>
        <v/>
      </c>
      <c r="P23" s="7"/>
      <c r="Q23" s="69"/>
      <c r="R23" s="120" t="e">
        <f t="shared" si="4"/>
        <v>#DIV/0!</v>
      </c>
      <c r="S23" s="71" t="str">
        <f t="shared" si="5"/>
        <v/>
      </c>
      <c r="T23" s="5"/>
      <c r="U23" s="8"/>
    </row>
    <row r="24" spans="1:21" x14ac:dyDescent="0.3">
      <c r="A24" s="9"/>
      <c r="B24" s="5"/>
      <c r="C24" s="1">
        <v>11</v>
      </c>
      <c r="D24" s="22"/>
      <c r="E24" s="23"/>
      <c r="F24" s="23"/>
      <c r="G24" s="23"/>
      <c r="H24" s="68" t="str">
        <f>IF(ISNUMBER('Creep Calculation'!E21),'Creep Calculation'!E21,"")</f>
        <v/>
      </c>
      <c r="I24" s="70">
        <v>0.1</v>
      </c>
      <c r="J24" s="24">
        <v>1</v>
      </c>
      <c r="K24" s="7"/>
      <c r="L24" s="120" t="e">
        <f t="shared" si="0"/>
        <v>#DIV/0!</v>
      </c>
      <c r="M24" s="19" t="str">
        <f t="shared" si="1"/>
        <v/>
      </c>
      <c r="N24" s="122" t="e">
        <f t="shared" si="2"/>
        <v>#DIV/0!</v>
      </c>
      <c r="O24" s="71" t="str">
        <f t="shared" si="3"/>
        <v/>
      </c>
      <c r="P24" s="7"/>
      <c r="Q24" s="69"/>
      <c r="R24" s="120" t="e">
        <f t="shared" si="4"/>
        <v>#DIV/0!</v>
      </c>
      <c r="S24" s="71" t="str">
        <f t="shared" si="5"/>
        <v/>
      </c>
      <c r="T24" s="5"/>
      <c r="U24" s="8"/>
    </row>
    <row r="25" spans="1:21" x14ac:dyDescent="0.3">
      <c r="A25" s="9"/>
      <c r="B25" s="5"/>
      <c r="C25" s="1">
        <v>12</v>
      </c>
      <c r="D25" s="22"/>
      <c r="E25" s="23"/>
      <c r="F25" s="23"/>
      <c r="G25" s="23"/>
      <c r="H25" s="68" t="str">
        <f>IF(ISNUMBER('Creep Calculation'!E22),'Creep Calculation'!E22,"")</f>
        <v/>
      </c>
      <c r="I25" s="70">
        <v>0.1</v>
      </c>
      <c r="J25" s="24">
        <v>1</v>
      </c>
      <c r="K25" s="7"/>
      <c r="L25" s="120" t="e">
        <f t="shared" si="0"/>
        <v>#DIV/0!</v>
      </c>
      <c r="M25" s="19" t="str">
        <f t="shared" si="1"/>
        <v/>
      </c>
      <c r="N25" s="122" t="e">
        <f t="shared" si="2"/>
        <v>#DIV/0!</v>
      </c>
      <c r="O25" s="71" t="str">
        <f t="shared" si="3"/>
        <v/>
      </c>
      <c r="P25" s="7"/>
      <c r="Q25" s="69"/>
      <c r="R25" s="120" t="e">
        <f t="shared" si="4"/>
        <v>#DIV/0!</v>
      </c>
      <c r="S25" s="71" t="str">
        <f t="shared" si="5"/>
        <v/>
      </c>
      <c r="T25" s="5"/>
      <c r="U25" s="8"/>
    </row>
    <row r="26" spans="1:21" x14ac:dyDescent="0.3">
      <c r="A26" s="9"/>
      <c r="B26" s="5"/>
      <c r="C26" s="1">
        <v>13</v>
      </c>
      <c r="D26" s="22"/>
      <c r="E26" s="23"/>
      <c r="F26" s="23"/>
      <c r="G26" s="23"/>
      <c r="H26" s="68" t="str">
        <f>IF(ISNUMBER('Creep Calculation'!E23),'Creep Calculation'!E23,"")</f>
        <v/>
      </c>
      <c r="I26" s="70">
        <v>0.1</v>
      </c>
      <c r="J26" s="24">
        <v>1</v>
      </c>
      <c r="K26" s="7"/>
      <c r="L26" s="120" t="e">
        <f t="shared" si="0"/>
        <v>#DIV/0!</v>
      </c>
      <c r="M26" s="19" t="str">
        <f t="shared" si="1"/>
        <v/>
      </c>
      <c r="N26" s="122" t="e">
        <f t="shared" si="2"/>
        <v>#DIV/0!</v>
      </c>
      <c r="O26" s="71" t="str">
        <f t="shared" si="3"/>
        <v/>
      </c>
      <c r="P26" s="7"/>
      <c r="Q26" s="69"/>
      <c r="R26" s="120" t="e">
        <f t="shared" si="4"/>
        <v>#DIV/0!</v>
      </c>
      <c r="S26" s="71" t="str">
        <f t="shared" si="5"/>
        <v/>
      </c>
      <c r="T26" s="5"/>
      <c r="U26" s="8"/>
    </row>
    <row r="27" spans="1:21" x14ac:dyDescent="0.3">
      <c r="A27" s="9"/>
      <c r="B27" s="5"/>
      <c r="C27" s="1">
        <v>14</v>
      </c>
      <c r="D27" s="22"/>
      <c r="E27" s="23"/>
      <c r="F27" s="23"/>
      <c r="G27" s="23"/>
      <c r="H27" s="68" t="str">
        <f>IF(ISNUMBER('Creep Calculation'!E24),'Creep Calculation'!E24,"")</f>
        <v/>
      </c>
      <c r="I27" s="70">
        <v>0.1</v>
      </c>
      <c r="J27" s="24">
        <v>1</v>
      </c>
      <c r="K27" s="7"/>
      <c r="L27" s="120" t="e">
        <f t="shared" si="0"/>
        <v>#DIV/0!</v>
      </c>
      <c r="M27" s="19" t="str">
        <f t="shared" si="1"/>
        <v/>
      </c>
      <c r="N27" s="122" t="e">
        <f t="shared" si="2"/>
        <v>#DIV/0!</v>
      </c>
      <c r="O27" s="71" t="str">
        <f t="shared" si="3"/>
        <v/>
      </c>
      <c r="P27" s="7"/>
      <c r="Q27" s="69"/>
      <c r="R27" s="120" t="e">
        <f t="shared" si="4"/>
        <v>#DIV/0!</v>
      </c>
      <c r="S27" s="71" t="str">
        <f t="shared" si="5"/>
        <v/>
      </c>
      <c r="T27" s="5"/>
      <c r="U27" s="8"/>
    </row>
    <row r="28" spans="1:21" x14ac:dyDescent="0.3">
      <c r="A28" s="9"/>
      <c r="B28" s="5"/>
      <c r="C28" s="1">
        <v>15</v>
      </c>
      <c r="D28" s="22"/>
      <c r="E28" s="23"/>
      <c r="F28" s="23"/>
      <c r="G28" s="23"/>
      <c r="H28" s="68" t="str">
        <f>IF(ISNUMBER('Creep Calculation'!E25),'Creep Calculation'!E25,"")</f>
        <v/>
      </c>
      <c r="I28" s="70">
        <v>0.1</v>
      </c>
      <c r="J28" s="24">
        <v>1</v>
      </c>
      <c r="K28" s="7"/>
      <c r="L28" s="120" t="e">
        <f t="shared" si="0"/>
        <v>#DIV/0!</v>
      </c>
      <c r="M28" s="19" t="str">
        <f t="shared" si="1"/>
        <v/>
      </c>
      <c r="N28" s="122" t="e">
        <f t="shared" si="2"/>
        <v>#DIV/0!</v>
      </c>
      <c r="O28" s="71" t="str">
        <f t="shared" si="3"/>
        <v/>
      </c>
      <c r="P28" s="7"/>
      <c r="Q28" s="69"/>
      <c r="R28" s="120" t="e">
        <f t="shared" si="4"/>
        <v>#DIV/0!</v>
      </c>
      <c r="S28" s="71" t="str">
        <f t="shared" si="5"/>
        <v/>
      </c>
      <c r="T28" s="5"/>
      <c r="U28" s="8"/>
    </row>
    <row r="29" spans="1:21" x14ac:dyDescent="0.3">
      <c r="A29" s="9"/>
      <c r="B29" s="5"/>
      <c r="C29" s="1">
        <v>16</v>
      </c>
      <c r="D29" s="22"/>
      <c r="E29" s="23"/>
      <c r="F29" s="23"/>
      <c r="G29" s="23"/>
      <c r="H29" s="68" t="str">
        <f>IF(ISNUMBER('Creep Calculation'!E26),'Creep Calculation'!E26,"")</f>
        <v/>
      </c>
      <c r="I29" s="70">
        <v>0.1</v>
      </c>
      <c r="J29" s="24">
        <v>1</v>
      </c>
      <c r="K29" s="7"/>
      <c r="L29" s="120" t="e">
        <f t="shared" si="0"/>
        <v>#DIV/0!</v>
      </c>
      <c r="M29" s="19" t="str">
        <f t="shared" si="1"/>
        <v/>
      </c>
      <c r="N29" s="122" t="e">
        <f t="shared" si="2"/>
        <v>#DIV/0!</v>
      </c>
      <c r="O29" s="71" t="str">
        <f t="shared" si="3"/>
        <v/>
      </c>
      <c r="P29" s="7"/>
      <c r="Q29" s="69"/>
      <c r="R29" s="120" t="e">
        <f t="shared" si="4"/>
        <v>#DIV/0!</v>
      </c>
      <c r="S29" s="71" t="str">
        <f t="shared" si="5"/>
        <v/>
      </c>
      <c r="T29" s="5"/>
      <c r="U29" s="8"/>
    </row>
    <row r="30" spans="1:21" x14ac:dyDescent="0.3">
      <c r="A30" s="9"/>
      <c r="B30" s="5"/>
      <c r="C30" s="1">
        <v>17</v>
      </c>
      <c r="D30" s="22"/>
      <c r="E30" s="23"/>
      <c r="F30" s="23"/>
      <c r="G30" s="23"/>
      <c r="H30" s="68" t="str">
        <f>IF(ISNUMBER('Creep Calculation'!E27),'Creep Calculation'!E27,"")</f>
        <v/>
      </c>
      <c r="I30" s="70">
        <v>0.1</v>
      </c>
      <c r="J30" s="24">
        <v>1</v>
      </c>
      <c r="K30" s="7"/>
      <c r="L30" s="120" t="e">
        <f t="shared" si="0"/>
        <v>#DIV/0!</v>
      </c>
      <c r="M30" s="19" t="str">
        <f t="shared" si="1"/>
        <v/>
      </c>
      <c r="N30" s="122" t="e">
        <f t="shared" si="2"/>
        <v>#DIV/0!</v>
      </c>
      <c r="O30" s="71" t="str">
        <f t="shared" si="3"/>
        <v/>
      </c>
      <c r="P30" s="7"/>
      <c r="Q30" s="69"/>
      <c r="R30" s="120" t="e">
        <f t="shared" si="4"/>
        <v>#DIV/0!</v>
      </c>
      <c r="S30" s="71" t="str">
        <f t="shared" si="5"/>
        <v/>
      </c>
      <c r="T30" s="5"/>
      <c r="U30" s="8"/>
    </row>
    <row r="31" spans="1:21" x14ac:dyDescent="0.3">
      <c r="A31" s="9"/>
      <c r="B31" s="5"/>
      <c r="C31" s="1">
        <v>18</v>
      </c>
      <c r="D31" s="22"/>
      <c r="E31" s="23"/>
      <c r="F31" s="23"/>
      <c r="G31" s="23"/>
      <c r="H31" s="68" t="str">
        <f>IF(ISNUMBER('Creep Calculation'!E28),'Creep Calculation'!E28,"")</f>
        <v/>
      </c>
      <c r="I31" s="70">
        <v>0.1</v>
      </c>
      <c r="J31" s="24">
        <v>1</v>
      </c>
      <c r="K31" s="7"/>
      <c r="L31" s="120" t="e">
        <f t="shared" si="0"/>
        <v>#DIV/0!</v>
      </c>
      <c r="M31" s="19" t="str">
        <f t="shared" si="1"/>
        <v/>
      </c>
      <c r="N31" s="122" t="e">
        <f t="shared" si="2"/>
        <v>#DIV/0!</v>
      </c>
      <c r="O31" s="71" t="str">
        <f t="shared" si="3"/>
        <v/>
      </c>
      <c r="P31" s="7"/>
      <c r="Q31" s="69"/>
      <c r="R31" s="120" t="e">
        <f t="shared" si="4"/>
        <v>#DIV/0!</v>
      </c>
      <c r="S31" s="71" t="str">
        <f t="shared" si="5"/>
        <v/>
      </c>
      <c r="T31" s="5"/>
      <c r="U31" s="8"/>
    </row>
    <row r="32" spans="1:21" x14ac:dyDescent="0.3">
      <c r="A32" s="9"/>
      <c r="B32" s="5"/>
      <c r="C32" s="1">
        <v>19</v>
      </c>
      <c r="D32" s="22"/>
      <c r="E32" s="23"/>
      <c r="F32" s="23"/>
      <c r="G32" s="23"/>
      <c r="H32" s="68" t="str">
        <f>IF(ISNUMBER('Creep Calculation'!E29),'Creep Calculation'!E29,"")</f>
        <v/>
      </c>
      <c r="I32" s="70">
        <v>0.1</v>
      </c>
      <c r="J32" s="24">
        <v>1</v>
      </c>
      <c r="K32" s="7"/>
      <c r="L32" s="120" t="e">
        <f t="shared" si="0"/>
        <v>#DIV/0!</v>
      </c>
      <c r="M32" s="19" t="str">
        <f t="shared" si="1"/>
        <v/>
      </c>
      <c r="N32" s="122" t="e">
        <f t="shared" si="2"/>
        <v>#DIV/0!</v>
      </c>
      <c r="O32" s="71" t="str">
        <f t="shared" si="3"/>
        <v/>
      </c>
      <c r="P32" s="7"/>
      <c r="Q32" s="69"/>
      <c r="R32" s="120" t="e">
        <f t="shared" si="4"/>
        <v>#DIV/0!</v>
      </c>
      <c r="S32" s="71" t="str">
        <f t="shared" si="5"/>
        <v/>
      </c>
      <c r="T32" s="5"/>
      <c r="U32" s="8"/>
    </row>
    <row r="33" spans="1:21" x14ac:dyDescent="0.3">
      <c r="A33" s="9"/>
      <c r="B33" s="5"/>
      <c r="C33" s="1">
        <v>20</v>
      </c>
      <c r="D33" s="22"/>
      <c r="E33" s="23"/>
      <c r="F33" s="23"/>
      <c r="G33" s="23"/>
      <c r="H33" s="68" t="str">
        <f>IF(ISNUMBER('Creep Calculation'!E30),'Creep Calculation'!E30,"")</f>
        <v/>
      </c>
      <c r="I33" s="70">
        <v>0.1</v>
      </c>
      <c r="J33" s="24">
        <v>1</v>
      </c>
      <c r="K33" s="7"/>
      <c r="L33" s="120" t="e">
        <f t="shared" si="0"/>
        <v>#DIV/0!</v>
      </c>
      <c r="M33" s="19" t="str">
        <f t="shared" si="1"/>
        <v/>
      </c>
      <c r="N33" s="122" t="e">
        <f t="shared" si="2"/>
        <v>#DIV/0!</v>
      </c>
      <c r="O33" s="71" t="str">
        <f t="shared" si="3"/>
        <v/>
      </c>
      <c r="P33" s="7"/>
      <c r="Q33" s="69"/>
      <c r="R33" s="120" t="e">
        <f t="shared" si="4"/>
        <v>#DIV/0!</v>
      </c>
      <c r="S33" s="71" t="str">
        <f t="shared" si="5"/>
        <v/>
      </c>
      <c r="T33" s="5"/>
      <c r="U33" s="8"/>
    </row>
    <row r="34" spans="1:21" x14ac:dyDescent="0.3">
      <c r="A34" s="9"/>
      <c r="B34" s="5"/>
      <c r="C34" s="5"/>
      <c r="D34" s="66"/>
      <c r="E34" s="67"/>
      <c r="F34" s="67"/>
      <c r="G34" s="67"/>
      <c r="H34" s="67"/>
      <c r="I34" s="67"/>
      <c r="J34" s="66"/>
      <c r="K34" s="5"/>
      <c r="L34" s="5"/>
      <c r="M34" s="50"/>
      <c r="N34" s="50"/>
      <c r="O34" s="50"/>
      <c r="P34" s="5"/>
      <c r="Q34" s="67"/>
      <c r="R34" s="5"/>
      <c r="S34" s="50"/>
      <c r="T34" s="5"/>
      <c r="U34" s="8"/>
    </row>
    <row r="35" spans="1:21" x14ac:dyDescent="0.3">
      <c r="A35" s="9"/>
      <c r="B35" s="5"/>
      <c r="C35" s="5"/>
      <c r="D35" s="66"/>
      <c r="E35" s="67"/>
      <c r="F35" s="67"/>
      <c r="G35" s="67"/>
      <c r="H35" s="67"/>
      <c r="I35" s="67"/>
      <c r="J35" s="66"/>
      <c r="K35" s="5"/>
      <c r="L35" s="5"/>
      <c r="M35" s="50"/>
      <c r="N35" s="50"/>
      <c r="O35" s="50"/>
      <c r="P35" s="5"/>
      <c r="Q35" s="67"/>
      <c r="R35" s="5"/>
      <c r="S35" s="50"/>
      <c r="T35" s="5"/>
      <c r="U35" s="8"/>
    </row>
    <row r="36" spans="1:21" ht="9.4" customHeight="1" x14ac:dyDescent="0.3">
      <c r="A36" s="9"/>
      <c r="B36" s="5"/>
      <c r="C36" s="5"/>
      <c r="D36" s="5"/>
      <c r="E36" s="5"/>
      <c r="F36" s="5"/>
      <c r="G36" s="5"/>
      <c r="H36" s="5"/>
      <c r="I36" s="5"/>
      <c r="J36" s="5"/>
      <c r="K36" s="5"/>
      <c r="L36" s="5"/>
      <c r="M36" s="5"/>
      <c r="N36" s="5"/>
      <c r="O36" s="5"/>
      <c r="P36" s="5"/>
      <c r="Q36" s="5"/>
      <c r="R36" s="5"/>
      <c r="S36" s="5"/>
      <c r="T36" s="5"/>
      <c r="U36" s="8"/>
    </row>
    <row r="37" spans="1:21" ht="400.15" customHeight="1" x14ac:dyDescent="0.3">
      <c r="A37" s="8"/>
      <c r="B37" s="8"/>
      <c r="C37" s="8"/>
      <c r="D37" s="8"/>
      <c r="E37" s="8"/>
      <c r="F37" s="8"/>
      <c r="G37" s="8"/>
      <c r="H37" s="8"/>
      <c r="I37" s="8"/>
      <c r="J37" s="8"/>
      <c r="K37" s="8"/>
      <c r="L37" s="8"/>
      <c r="M37" s="8"/>
      <c r="N37" s="8"/>
      <c r="O37" s="8"/>
      <c r="P37" s="8"/>
      <c r="Q37" s="8"/>
      <c r="R37" s="8"/>
      <c r="S37" s="8"/>
      <c r="T37" s="8"/>
      <c r="U37" s="8"/>
    </row>
  </sheetData>
  <sheetProtection password="8E71" sheet="1" objects="1" scenarios="1"/>
  <mergeCells count="1">
    <mergeCell ref="E4:G4"/>
  </mergeCells>
  <phoneticPr fontId="0" type="noConversion"/>
  <dataValidations count="4">
    <dataValidation type="decimal" errorStyle="warning" allowBlank="1" showErrorMessage="1" error="Please enter numeric values only." sqref="H8:H10 Q34:Q35 H34:J35" xr:uid="{00000000-0002-0000-0100-000000000000}">
      <formula1>0</formula1>
      <formula2>100</formula2>
    </dataValidation>
    <dataValidation type="decimal" allowBlank="1" showErrorMessage="1" error="Please enter numeric values only." sqref="E34:G35" xr:uid="{00000000-0002-0000-0100-000001000000}">
      <formula1>0</formula1>
      <formula2>100</formula2>
    </dataValidation>
    <dataValidation type="decimal" allowBlank="1" showErrorMessage="1" error="Enter numeric values only" sqref="E8:G10 Q14:Q33 I14:J33 E14:G33" xr:uid="{00000000-0002-0000-0100-000002000000}">
      <formula1>0</formula1>
      <formula2>10000</formula2>
    </dataValidation>
    <dataValidation allowBlank="1" sqref="H14:H33" xr:uid="{00000000-0002-0000-0100-000003000000}"/>
  </dataValidations>
  <pageMargins left="0.59055118110236227" right="0.59055118110236227" top="0.78740157480314965" bottom="0.78740157480314965" header="0.51181102362204722" footer="0.51181102362204722"/>
  <pageSetup paperSize="9" fitToHeight="2" orientation="landscape" horizontalDpi="360" verticalDpi="360" r:id="rId1"/>
  <headerFooter alignWithMargins="0">
    <oddFooter>&amp;LPrinted on &amp;D, Page &amp;P of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39"/>
  <sheetViews>
    <sheetView zoomScale="82" zoomScaleNormal="150" workbookViewId="0"/>
  </sheetViews>
  <sheetFormatPr defaultColWidth="12.28515625" defaultRowHeight="15" x14ac:dyDescent="0.3"/>
  <cols>
    <col min="1" max="1" width="0.140625" style="38" customWidth="1"/>
    <col min="2" max="3" width="1.7109375" style="38" customWidth="1"/>
    <col min="4" max="4" width="7.7109375" style="80" customWidth="1"/>
    <col min="5" max="5" width="9" style="49" hidden="1" customWidth="1"/>
    <col min="6" max="11" width="0.140625" style="38" customWidth="1"/>
    <col min="12" max="15" width="8.7109375" style="38" customWidth="1"/>
    <col min="16" max="16" width="10.42578125" style="38" hidden="1" customWidth="1"/>
    <col min="17" max="17" width="2.28515625" style="38" customWidth="1"/>
    <col min="18" max="18" width="4.7109375" style="38" customWidth="1"/>
    <col min="19" max="20" width="12.7109375" style="38" customWidth="1"/>
    <col min="21" max="21" width="3.7109375" style="38" customWidth="1"/>
    <col min="22" max="22" width="43.7109375" style="38" customWidth="1"/>
    <col min="23" max="23" width="2.140625" style="38" customWidth="1"/>
    <col min="24" max="24" width="90.7109375" style="38" customWidth="1"/>
    <col min="25" max="16384" width="12.28515625" style="38"/>
  </cols>
  <sheetData>
    <row r="1" spans="1:24" s="27" customFormat="1" ht="7.9" customHeight="1" x14ac:dyDescent="0.3">
      <c r="A1" s="30"/>
      <c r="B1" s="25"/>
      <c r="C1" s="25"/>
      <c r="D1" s="75"/>
      <c r="E1" s="40"/>
      <c r="F1" s="25"/>
      <c r="G1" s="25"/>
      <c r="H1" s="25"/>
      <c r="I1" s="25"/>
      <c r="J1" s="25"/>
      <c r="K1" s="25"/>
      <c r="L1" s="25"/>
      <c r="M1" s="25"/>
      <c r="N1" s="25"/>
      <c r="O1" s="25"/>
      <c r="P1" s="26"/>
      <c r="Q1" s="25"/>
      <c r="R1" s="25"/>
      <c r="S1" s="25"/>
      <c r="T1" s="25"/>
      <c r="U1" s="25"/>
      <c r="V1" s="25"/>
      <c r="W1" s="25"/>
      <c r="X1" s="25"/>
    </row>
    <row r="2" spans="1:24" s="27" customFormat="1" ht="13.9" customHeight="1" x14ac:dyDescent="0.3">
      <c r="A2" s="30"/>
      <c r="B2" s="25"/>
      <c r="C2" s="28"/>
      <c r="D2" s="76"/>
      <c r="E2" s="41"/>
      <c r="F2" s="28"/>
      <c r="G2" s="28"/>
      <c r="H2" s="28"/>
      <c r="I2" s="28"/>
      <c r="J2" s="28"/>
      <c r="K2" s="28"/>
      <c r="L2" s="28"/>
      <c r="M2" s="28"/>
      <c r="N2" s="28"/>
      <c r="O2" s="28"/>
      <c r="P2" s="28"/>
      <c r="Q2" s="28"/>
      <c r="R2" s="28"/>
      <c r="S2" s="28"/>
      <c r="T2" s="28"/>
      <c r="U2" s="28"/>
      <c r="V2" s="28"/>
      <c r="W2" s="28"/>
      <c r="X2" s="25"/>
    </row>
    <row r="3" spans="1:24" s="27" customFormat="1" ht="27" customHeight="1" x14ac:dyDescent="0.3">
      <c r="A3" s="30"/>
      <c r="B3" s="25"/>
      <c r="C3" s="28"/>
      <c r="D3" s="76"/>
      <c r="E3" s="41"/>
      <c r="F3" s="29"/>
      <c r="G3" s="29"/>
      <c r="H3" s="29"/>
      <c r="I3" s="29"/>
      <c r="J3" s="29"/>
      <c r="K3" s="29"/>
      <c r="L3" s="28"/>
      <c r="M3" s="28"/>
      <c r="N3" s="28"/>
      <c r="O3" s="29"/>
      <c r="P3" s="28"/>
      <c r="Q3" s="28"/>
      <c r="R3" s="28"/>
      <c r="S3" s="28"/>
      <c r="T3" s="28"/>
      <c r="U3" s="28"/>
      <c r="V3" s="28"/>
      <c r="W3" s="28"/>
      <c r="X3" s="25"/>
    </row>
    <row r="4" spans="1:24" s="27" customFormat="1" ht="18.399999999999999" customHeight="1" x14ac:dyDescent="0.3">
      <c r="A4" s="30"/>
      <c r="B4" s="25"/>
      <c r="C4" s="28"/>
      <c r="D4" s="77"/>
      <c r="E4" s="42"/>
      <c r="F4" s="63"/>
      <c r="G4" s="63"/>
      <c r="H4" s="63"/>
      <c r="I4" s="63"/>
      <c r="J4" s="63"/>
      <c r="K4" s="63"/>
      <c r="L4" s="30"/>
      <c r="M4" s="30"/>
      <c r="N4" s="30"/>
      <c r="O4" s="63"/>
      <c r="P4" s="28"/>
      <c r="Q4" s="28"/>
      <c r="R4" s="28"/>
      <c r="S4" s="28"/>
      <c r="T4" s="28"/>
      <c r="U4" s="28"/>
      <c r="V4" s="28"/>
      <c r="W4" s="28"/>
      <c r="X4" s="25"/>
    </row>
    <row r="5" spans="1:24" s="27" customFormat="1" ht="26.25" customHeight="1" x14ac:dyDescent="0.3">
      <c r="A5" s="30"/>
      <c r="B5" s="25"/>
      <c r="C5" s="28"/>
      <c r="D5" s="77"/>
      <c r="E5" s="42"/>
      <c r="F5" s="30"/>
      <c r="G5" s="30"/>
      <c r="H5" s="30"/>
      <c r="I5" s="30"/>
      <c r="J5" s="30"/>
      <c r="K5" s="30"/>
      <c r="L5" s="30"/>
      <c r="M5" s="30"/>
      <c r="N5" s="30"/>
      <c r="O5" s="30"/>
      <c r="P5" s="28"/>
      <c r="Q5" s="28"/>
      <c r="R5" s="28"/>
      <c r="S5" s="28"/>
      <c r="T5" s="28"/>
      <c r="U5" s="28"/>
      <c r="V5" s="28"/>
      <c r="W5" s="28"/>
      <c r="X5" s="25"/>
    </row>
    <row r="6" spans="1:24" s="27" customFormat="1" ht="26.25" customHeight="1" x14ac:dyDescent="0.3">
      <c r="A6" s="30"/>
      <c r="B6" s="25"/>
      <c r="C6" s="28"/>
      <c r="D6" s="77"/>
      <c r="E6" s="42"/>
      <c r="F6" s="30"/>
      <c r="G6" s="30"/>
      <c r="H6" s="30"/>
      <c r="I6" s="30"/>
      <c r="J6" s="30"/>
      <c r="K6" s="30"/>
      <c r="L6" s="30"/>
      <c r="M6" s="30"/>
      <c r="N6" s="30"/>
      <c r="O6" s="30"/>
      <c r="P6" s="28"/>
      <c r="Q6" s="28"/>
      <c r="R6" s="28"/>
      <c r="S6" s="28"/>
      <c r="T6" s="28"/>
      <c r="U6" s="28"/>
      <c r="V6" s="28"/>
      <c r="W6" s="28"/>
      <c r="X6" s="25"/>
    </row>
    <row r="7" spans="1:24" s="27" customFormat="1" x14ac:dyDescent="0.3">
      <c r="A7" s="72"/>
      <c r="B7" s="25"/>
      <c r="C7" s="28"/>
      <c r="D7" s="77"/>
      <c r="E7" s="42"/>
      <c r="F7" s="42"/>
      <c r="G7" s="42"/>
      <c r="H7" s="42"/>
      <c r="I7" s="42"/>
      <c r="J7" s="42"/>
      <c r="K7" s="42"/>
      <c r="L7" s="31"/>
      <c r="M7" s="31"/>
      <c r="N7" s="30"/>
      <c r="O7" s="42"/>
      <c r="Q7" s="28"/>
      <c r="R7" s="28"/>
      <c r="S7" s="28"/>
      <c r="T7" s="28"/>
      <c r="U7" s="28"/>
      <c r="V7" s="28"/>
      <c r="W7" s="28"/>
      <c r="X7" s="25"/>
    </row>
    <row r="8" spans="1:24" s="27" customFormat="1" ht="21" customHeight="1" x14ac:dyDescent="0.3">
      <c r="A8" s="31"/>
      <c r="B8" s="25"/>
      <c r="C8" s="28"/>
      <c r="D8" s="77"/>
      <c r="E8" s="42"/>
      <c r="F8" s="42"/>
      <c r="G8" s="42"/>
      <c r="H8" s="42"/>
      <c r="I8" s="42"/>
      <c r="J8" s="42"/>
      <c r="K8" s="42"/>
      <c r="L8" s="31" t="s">
        <v>24</v>
      </c>
      <c r="M8" s="31"/>
      <c r="N8" s="30"/>
      <c r="O8" s="42"/>
      <c r="Q8" s="28"/>
      <c r="R8" s="28"/>
      <c r="S8" s="28"/>
      <c r="T8" s="28"/>
      <c r="U8" s="28"/>
      <c r="V8" s="28"/>
      <c r="W8" s="28"/>
      <c r="X8" s="25"/>
    </row>
    <row r="9" spans="1:24" s="27" customFormat="1" ht="15.4" hidden="1" customHeight="1" thickTop="1" thickBot="1" x14ac:dyDescent="0.35">
      <c r="B9" s="25"/>
      <c r="C9" s="28"/>
      <c r="D9" s="33"/>
      <c r="E9" s="32"/>
      <c r="F9" s="131" t="s">
        <v>21</v>
      </c>
      <c r="G9" s="132"/>
      <c r="H9" s="132"/>
      <c r="I9" s="132"/>
      <c r="J9" s="132"/>
      <c r="K9" s="133"/>
      <c r="L9" s="134" t="s">
        <v>22</v>
      </c>
      <c r="M9" s="135"/>
      <c r="N9" s="135"/>
      <c r="O9" s="136"/>
      <c r="P9" s="34" t="s">
        <v>6</v>
      </c>
      <c r="Q9" s="28"/>
      <c r="R9" s="28"/>
      <c r="S9" s="28"/>
      <c r="T9" s="28"/>
      <c r="U9" s="28"/>
      <c r="V9" s="28"/>
      <c r="W9" s="28"/>
      <c r="X9" s="25"/>
    </row>
    <row r="10" spans="1:24" s="27" customFormat="1" ht="15.4" customHeight="1" x14ac:dyDescent="0.3">
      <c r="B10" s="25"/>
      <c r="C10" s="28"/>
      <c r="D10" s="33" t="s">
        <v>23</v>
      </c>
      <c r="E10" s="33">
        <v>0</v>
      </c>
      <c r="F10" s="73" t="s">
        <v>7</v>
      </c>
      <c r="G10" s="73">
        <v>4</v>
      </c>
      <c r="H10" s="73">
        <v>8</v>
      </c>
      <c r="I10" s="73" t="s">
        <v>18</v>
      </c>
      <c r="J10" s="73" t="s">
        <v>19</v>
      </c>
      <c r="K10" s="73" t="s">
        <v>20</v>
      </c>
      <c r="L10" s="51">
        <v>12</v>
      </c>
      <c r="M10" s="51">
        <v>16</v>
      </c>
      <c r="N10" s="51">
        <v>20</v>
      </c>
      <c r="O10" s="51">
        <v>0</v>
      </c>
      <c r="P10" s="52"/>
      <c r="Q10" s="28"/>
      <c r="R10" s="46">
        <v>1</v>
      </c>
      <c r="S10" s="28"/>
      <c r="T10" s="28"/>
      <c r="U10" s="28"/>
      <c r="V10" s="28"/>
      <c r="W10" s="28"/>
      <c r="X10" s="25"/>
    </row>
    <row r="11" spans="1:24" s="27" customFormat="1" x14ac:dyDescent="0.3">
      <c r="A11" s="25">
        <v>1</v>
      </c>
      <c r="B11" s="25"/>
      <c r="C11" s="28"/>
      <c r="D11" s="78">
        <v>1</v>
      </c>
      <c r="E11" s="47" t="e">
        <f>TREND($L11:$N11,$L$10:$N$10,$E$10)</f>
        <v>#VALUE!</v>
      </c>
      <c r="F11" s="74" t="e">
        <f>IF($R$10=D11,E11,"")</f>
        <v>#VALUE!</v>
      </c>
      <c r="G11" s="74" t="e">
        <f>IF($R$10=D11,TREND($L11:$N11,$L$10:$N$10,$G$10),"")</f>
        <v>#VALUE!</v>
      </c>
      <c r="H11" s="74" t="e">
        <f>IF($R$10=D11,TREND($L11:$N11,$L$10:$N$10,$H$10),"")</f>
        <v>#VALUE!</v>
      </c>
      <c r="I11" s="74">
        <f>IF($R$10=D11,L11,"")</f>
        <v>0</v>
      </c>
      <c r="J11" s="74">
        <f>IF($R$10=D11,M11,"")</f>
        <v>0</v>
      </c>
      <c r="K11" s="74">
        <f>IF($R$10=D11,N11,"")</f>
        <v>0</v>
      </c>
      <c r="L11" s="45"/>
      <c r="M11" s="45"/>
      <c r="N11" s="45"/>
      <c r="O11" s="68" t="str">
        <f t="shared" ref="O11:O30" si="0">IF(ISERROR(Creep_calculation),"",Creep_calculation)</f>
        <v/>
      </c>
      <c r="P11" s="36"/>
      <c r="Q11" s="28"/>
      <c r="R11" s="28"/>
      <c r="S11" s="28"/>
      <c r="T11" s="28"/>
      <c r="U11" s="28"/>
      <c r="V11" s="28"/>
      <c r="W11" s="28"/>
      <c r="X11" s="25"/>
    </row>
    <row r="12" spans="1:24" s="27" customFormat="1" x14ac:dyDescent="0.3">
      <c r="A12" s="25">
        <v>2</v>
      </c>
      <c r="B12" s="25"/>
      <c r="C12" s="28"/>
      <c r="D12" s="78">
        <v>2</v>
      </c>
      <c r="E12" s="47" t="e">
        <f t="shared" ref="E12:E30" si="1">TREND($L12:$N12,$L$10:$N$10,$E$10)</f>
        <v>#VALUE!</v>
      </c>
      <c r="F12" s="74" t="str">
        <f t="shared" ref="F12:F30" si="2">IF($R$10=D12,E12,"")</f>
        <v/>
      </c>
      <c r="G12" s="74" t="str">
        <f t="shared" ref="G12:G30" si="3">IF($R$10=D12,TREND($L12:$N12,$L$10:$N$10,$G$10),"")</f>
        <v/>
      </c>
      <c r="H12" s="74" t="str">
        <f t="shared" ref="H12:H30" si="4">IF($R$10=D12,TREND($L12:$N12,$L$10:$N$10,$H$10),"")</f>
        <v/>
      </c>
      <c r="I12" s="74" t="str">
        <f t="shared" ref="I12:I30" si="5">IF($R$10=D12,L12,"")</f>
        <v/>
      </c>
      <c r="J12" s="74" t="str">
        <f t="shared" ref="J12:J30" si="6">IF($R$10=D12,M12,"")</f>
        <v/>
      </c>
      <c r="K12" s="74" t="str">
        <f t="shared" ref="K12:K30" si="7">IF($R$10=D12,N12,"")</f>
        <v/>
      </c>
      <c r="L12" s="45"/>
      <c r="M12" s="45"/>
      <c r="N12" s="45"/>
      <c r="O12" s="68" t="str">
        <f t="shared" si="0"/>
        <v/>
      </c>
      <c r="P12" s="37"/>
      <c r="Q12" s="28"/>
      <c r="R12" s="28"/>
      <c r="S12" s="28"/>
      <c r="T12" s="28"/>
      <c r="U12" s="28"/>
      <c r="V12" s="28"/>
      <c r="W12" s="28"/>
      <c r="X12" s="25"/>
    </row>
    <row r="13" spans="1:24" s="27" customFormat="1" x14ac:dyDescent="0.3">
      <c r="A13" s="25">
        <v>3</v>
      </c>
      <c r="B13" s="25"/>
      <c r="C13" s="28"/>
      <c r="D13" s="78">
        <v>3</v>
      </c>
      <c r="E13" s="47" t="e">
        <f t="shared" si="1"/>
        <v>#VALUE!</v>
      </c>
      <c r="F13" s="74" t="str">
        <f t="shared" si="2"/>
        <v/>
      </c>
      <c r="G13" s="74" t="str">
        <f t="shared" si="3"/>
        <v/>
      </c>
      <c r="H13" s="74" t="str">
        <f t="shared" si="4"/>
        <v/>
      </c>
      <c r="I13" s="74" t="str">
        <f t="shared" si="5"/>
        <v/>
      </c>
      <c r="J13" s="74" t="str">
        <f t="shared" si="6"/>
        <v/>
      </c>
      <c r="K13" s="74" t="str">
        <f t="shared" si="7"/>
        <v/>
      </c>
      <c r="L13" s="45"/>
      <c r="M13" s="45"/>
      <c r="N13" s="45"/>
      <c r="O13" s="68" t="str">
        <f t="shared" si="0"/>
        <v/>
      </c>
      <c r="P13" s="37"/>
      <c r="Q13" s="28"/>
      <c r="R13" s="28"/>
      <c r="S13" s="28"/>
      <c r="T13" s="28"/>
      <c r="U13" s="28"/>
      <c r="V13" s="28"/>
      <c r="W13" s="28"/>
      <c r="X13" s="25"/>
    </row>
    <row r="14" spans="1:24" s="27" customFormat="1" x14ac:dyDescent="0.3">
      <c r="A14" s="25">
        <v>4</v>
      </c>
      <c r="B14" s="25"/>
      <c r="C14" s="28"/>
      <c r="D14" s="78">
        <v>4</v>
      </c>
      <c r="E14" s="47" t="e">
        <f t="shared" si="1"/>
        <v>#VALUE!</v>
      </c>
      <c r="F14" s="74" t="str">
        <f t="shared" si="2"/>
        <v/>
      </c>
      <c r="G14" s="74" t="str">
        <f t="shared" si="3"/>
        <v/>
      </c>
      <c r="H14" s="74" t="str">
        <f t="shared" si="4"/>
        <v/>
      </c>
      <c r="I14" s="74" t="str">
        <f t="shared" si="5"/>
        <v/>
      </c>
      <c r="J14" s="74" t="str">
        <f t="shared" si="6"/>
        <v/>
      </c>
      <c r="K14" s="74" t="str">
        <f t="shared" si="7"/>
        <v/>
      </c>
      <c r="L14" s="45"/>
      <c r="M14" s="45"/>
      <c r="N14" s="45"/>
      <c r="O14" s="68" t="str">
        <f t="shared" si="0"/>
        <v/>
      </c>
      <c r="P14" s="37"/>
      <c r="Q14" s="28"/>
      <c r="R14" s="28"/>
      <c r="S14" s="28"/>
      <c r="T14" s="28"/>
      <c r="U14" s="28"/>
      <c r="V14" s="28"/>
      <c r="W14" s="28"/>
      <c r="X14" s="25"/>
    </row>
    <row r="15" spans="1:24" s="27" customFormat="1" x14ac:dyDescent="0.3">
      <c r="A15" s="25">
        <v>5</v>
      </c>
      <c r="B15" s="25"/>
      <c r="C15" s="28"/>
      <c r="D15" s="78">
        <v>5</v>
      </c>
      <c r="E15" s="47" t="e">
        <f t="shared" si="1"/>
        <v>#VALUE!</v>
      </c>
      <c r="F15" s="74" t="str">
        <f t="shared" si="2"/>
        <v/>
      </c>
      <c r="G15" s="74" t="str">
        <f t="shared" si="3"/>
        <v/>
      </c>
      <c r="H15" s="74" t="str">
        <f t="shared" si="4"/>
        <v/>
      </c>
      <c r="I15" s="74" t="str">
        <f t="shared" si="5"/>
        <v/>
      </c>
      <c r="J15" s="74" t="str">
        <f t="shared" si="6"/>
        <v/>
      </c>
      <c r="K15" s="74" t="str">
        <f t="shared" si="7"/>
        <v/>
      </c>
      <c r="L15" s="45"/>
      <c r="M15" s="45"/>
      <c r="N15" s="45"/>
      <c r="O15" s="68" t="str">
        <f t="shared" si="0"/>
        <v/>
      </c>
      <c r="P15" s="37"/>
      <c r="Q15" s="28"/>
      <c r="R15" s="28"/>
      <c r="S15" s="28"/>
      <c r="T15" s="28"/>
      <c r="U15" s="28"/>
      <c r="V15" s="28"/>
      <c r="W15" s="28"/>
      <c r="X15" s="25"/>
    </row>
    <row r="16" spans="1:24" x14ac:dyDescent="0.3">
      <c r="A16" s="25">
        <v>6</v>
      </c>
      <c r="B16" s="25"/>
      <c r="C16" s="28"/>
      <c r="D16" s="78">
        <v>6</v>
      </c>
      <c r="E16" s="47" t="e">
        <f t="shared" si="1"/>
        <v>#VALUE!</v>
      </c>
      <c r="F16" s="74" t="str">
        <f t="shared" si="2"/>
        <v/>
      </c>
      <c r="G16" s="74" t="str">
        <f t="shared" si="3"/>
        <v/>
      </c>
      <c r="H16" s="74" t="str">
        <f t="shared" si="4"/>
        <v/>
      </c>
      <c r="I16" s="74" t="str">
        <f t="shared" si="5"/>
        <v/>
      </c>
      <c r="J16" s="74" t="str">
        <f t="shared" si="6"/>
        <v/>
      </c>
      <c r="K16" s="74" t="str">
        <f t="shared" si="7"/>
        <v/>
      </c>
      <c r="L16" s="45"/>
      <c r="M16" s="45"/>
      <c r="N16" s="45"/>
      <c r="O16" s="68" t="str">
        <f t="shared" si="0"/>
        <v/>
      </c>
      <c r="P16" s="37"/>
      <c r="Q16" s="28"/>
      <c r="R16" s="28"/>
      <c r="S16" s="28"/>
      <c r="T16" s="28"/>
      <c r="U16" s="28"/>
      <c r="V16" s="28"/>
      <c r="W16" s="28"/>
      <c r="X16" s="25"/>
    </row>
    <row r="17" spans="1:24" x14ac:dyDescent="0.3">
      <c r="A17" s="25">
        <v>7</v>
      </c>
      <c r="B17" s="25"/>
      <c r="C17" s="28"/>
      <c r="D17" s="78">
        <v>7</v>
      </c>
      <c r="E17" s="47" t="e">
        <f t="shared" si="1"/>
        <v>#VALUE!</v>
      </c>
      <c r="F17" s="74" t="str">
        <f t="shared" si="2"/>
        <v/>
      </c>
      <c r="G17" s="74" t="str">
        <f t="shared" si="3"/>
        <v/>
      </c>
      <c r="H17" s="74" t="str">
        <f t="shared" si="4"/>
        <v/>
      </c>
      <c r="I17" s="74" t="str">
        <f t="shared" si="5"/>
        <v/>
      </c>
      <c r="J17" s="74" t="str">
        <f t="shared" si="6"/>
        <v/>
      </c>
      <c r="K17" s="74" t="str">
        <f t="shared" si="7"/>
        <v/>
      </c>
      <c r="L17" s="45"/>
      <c r="M17" s="45"/>
      <c r="N17" s="45"/>
      <c r="O17" s="68" t="str">
        <f t="shared" si="0"/>
        <v/>
      </c>
      <c r="P17" s="37"/>
      <c r="Q17" s="28"/>
      <c r="R17" s="28"/>
      <c r="S17" s="28"/>
      <c r="T17" s="28"/>
      <c r="U17" s="28"/>
      <c r="V17" s="28"/>
      <c r="W17" s="28"/>
      <c r="X17" s="25"/>
    </row>
    <row r="18" spans="1:24" x14ac:dyDescent="0.3">
      <c r="A18" s="25">
        <v>8</v>
      </c>
      <c r="B18" s="25"/>
      <c r="C18" s="28"/>
      <c r="D18" s="78">
        <v>8</v>
      </c>
      <c r="E18" s="47" t="e">
        <f t="shared" si="1"/>
        <v>#VALUE!</v>
      </c>
      <c r="F18" s="74" t="str">
        <f t="shared" si="2"/>
        <v/>
      </c>
      <c r="G18" s="74" t="str">
        <f t="shared" si="3"/>
        <v/>
      </c>
      <c r="H18" s="74" t="str">
        <f t="shared" si="4"/>
        <v/>
      </c>
      <c r="I18" s="74" t="str">
        <f t="shared" si="5"/>
        <v/>
      </c>
      <c r="J18" s="74" t="str">
        <f t="shared" si="6"/>
        <v/>
      </c>
      <c r="K18" s="74" t="str">
        <f t="shared" si="7"/>
        <v/>
      </c>
      <c r="L18" s="45"/>
      <c r="M18" s="45"/>
      <c r="N18" s="45"/>
      <c r="O18" s="68" t="str">
        <f t="shared" si="0"/>
        <v/>
      </c>
      <c r="P18" s="37"/>
      <c r="Q18" s="28"/>
      <c r="R18" s="28"/>
      <c r="S18" s="28"/>
      <c r="T18" s="28"/>
      <c r="U18" s="28"/>
      <c r="V18" s="28"/>
      <c r="W18" s="28"/>
      <c r="X18" s="25"/>
    </row>
    <row r="19" spans="1:24" s="27" customFormat="1" x14ac:dyDescent="0.3">
      <c r="A19" s="25">
        <v>9</v>
      </c>
      <c r="B19" s="25"/>
      <c r="C19" s="28"/>
      <c r="D19" s="78">
        <v>9</v>
      </c>
      <c r="E19" s="47" t="e">
        <f t="shared" si="1"/>
        <v>#VALUE!</v>
      </c>
      <c r="F19" s="74" t="str">
        <f t="shared" si="2"/>
        <v/>
      </c>
      <c r="G19" s="74" t="str">
        <f t="shared" si="3"/>
        <v/>
      </c>
      <c r="H19" s="74" t="str">
        <f t="shared" si="4"/>
        <v/>
      </c>
      <c r="I19" s="74" t="str">
        <f t="shared" si="5"/>
        <v/>
      </c>
      <c r="J19" s="74" t="str">
        <f t="shared" si="6"/>
        <v/>
      </c>
      <c r="K19" s="74" t="str">
        <f t="shared" si="7"/>
        <v/>
      </c>
      <c r="L19" s="45"/>
      <c r="M19" s="45"/>
      <c r="N19" s="45"/>
      <c r="O19" s="68" t="str">
        <f t="shared" si="0"/>
        <v/>
      </c>
      <c r="P19" s="37"/>
      <c r="Q19" s="28"/>
      <c r="R19" s="28"/>
      <c r="S19" s="28"/>
      <c r="T19" s="28"/>
      <c r="U19" s="28"/>
      <c r="V19" s="28"/>
      <c r="W19" s="28"/>
      <c r="X19" s="25"/>
    </row>
    <row r="20" spans="1:24" s="27" customFormat="1" x14ac:dyDescent="0.3">
      <c r="A20" s="25">
        <v>10</v>
      </c>
      <c r="B20" s="25"/>
      <c r="C20" s="28"/>
      <c r="D20" s="78">
        <v>10</v>
      </c>
      <c r="E20" s="47" t="e">
        <f t="shared" si="1"/>
        <v>#VALUE!</v>
      </c>
      <c r="F20" s="74" t="str">
        <f t="shared" si="2"/>
        <v/>
      </c>
      <c r="G20" s="74" t="str">
        <f t="shared" si="3"/>
        <v/>
      </c>
      <c r="H20" s="74" t="str">
        <f t="shared" si="4"/>
        <v/>
      </c>
      <c r="I20" s="74" t="str">
        <f t="shared" si="5"/>
        <v/>
      </c>
      <c r="J20" s="74" t="str">
        <f t="shared" si="6"/>
        <v/>
      </c>
      <c r="K20" s="74" t="str">
        <f t="shared" si="7"/>
        <v/>
      </c>
      <c r="L20" s="45"/>
      <c r="M20" s="45"/>
      <c r="N20" s="45"/>
      <c r="O20" s="68" t="str">
        <f t="shared" si="0"/>
        <v/>
      </c>
      <c r="P20" s="37"/>
      <c r="Q20" s="28"/>
      <c r="R20" s="28"/>
      <c r="S20" s="28"/>
      <c r="T20" s="28"/>
      <c r="U20" s="28"/>
      <c r="V20" s="28"/>
      <c r="W20" s="28"/>
      <c r="X20" s="25"/>
    </row>
    <row r="21" spans="1:24" s="27" customFormat="1" x14ac:dyDescent="0.3">
      <c r="A21" s="25">
        <v>11</v>
      </c>
      <c r="B21" s="25"/>
      <c r="C21" s="28"/>
      <c r="D21" s="78">
        <v>11</v>
      </c>
      <c r="E21" s="47" t="e">
        <f t="shared" si="1"/>
        <v>#VALUE!</v>
      </c>
      <c r="F21" s="74" t="str">
        <f t="shared" si="2"/>
        <v/>
      </c>
      <c r="G21" s="74" t="str">
        <f t="shared" si="3"/>
        <v/>
      </c>
      <c r="H21" s="74" t="str">
        <f t="shared" si="4"/>
        <v/>
      </c>
      <c r="I21" s="74" t="str">
        <f t="shared" si="5"/>
        <v/>
      </c>
      <c r="J21" s="74" t="str">
        <f t="shared" si="6"/>
        <v/>
      </c>
      <c r="K21" s="74" t="str">
        <f t="shared" si="7"/>
        <v/>
      </c>
      <c r="L21" s="45"/>
      <c r="M21" s="45"/>
      <c r="N21" s="45"/>
      <c r="O21" s="68" t="str">
        <f t="shared" si="0"/>
        <v/>
      </c>
      <c r="P21" s="37"/>
      <c r="Q21" s="28"/>
      <c r="R21" s="28"/>
      <c r="S21" s="28"/>
      <c r="T21" s="28"/>
      <c r="U21" s="28"/>
      <c r="V21" s="28"/>
      <c r="W21" s="28"/>
      <c r="X21" s="25"/>
    </row>
    <row r="22" spans="1:24" s="27" customFormat="1" x14ac:dyDescent="0.3">
      <c r="A22" s="25">
        <v>12</v>
      </c>
      <c r="B22" s="25"/>
      <c r="C22" s="28"/>
      <c r="D22" s="78">
        <v>12</v>
      </c>
      <c r="E22" s="47" t="e">
        <f t="shared" si="1"/>
        <v>#VALUE!</v>
      </c>
      <c r="F22" s="74" t="str">
        <f t="shared" si="2"/>
        <v/>
      </c>
      <c r="G22" s="74" t="str">
        <f t="shared" si="3"/>
        <v/>
      </c>
      <c r="H22" s="74" t="str">
        <f t="shared" si="4"/>
        <v/>
      </c>
      <c r="I22" s="74" t="str">
        <f t="shared" si="5"/>
        <v/>
      </c>
      <c r="J22" s="74" t="str">
        <f t="shared" si="6"/>
        <v/>
      </c>
      <c r="K22" s="74" t="str">
        <f t="shared" si="7"/>
        <v/>
      </c>
      <c r="L22" s="45"/>
      <c r="M22" s="45"/>
      <c r="N22" s="45"/>
      <c r="O22" s="68" t="str">
        <f t="shared" si="0"/>
        <v/>
      </c>
      <c r="P22" s="37"/>
      <c r="Q22" s="28"/>
      <c r="R22" s="28"/>
      <c r="S22" s="28"/>
      <c r="T22" s="28"/>
      <c r="U22" s="28"/>
      <c r="V22" s="28"/>
      <c r="W22" s="28"/>
      <c r="X22" s="25"/>
    </row>
    <row r="23" spans="1:24" s="27" customFormat="1" x14ac:dyDescent="0.3">
      <c r="A23" s="25">
        <v>13</v>
      </c>
      <c r="B23" s="25"/>
      <c r="C23" s="28"/>
      <c r="D23" s="78">
        <v>13</v>
      </c>
      <c r="E23" s="47" t="e">
        <f t="shared" si="1"/>
        <v>#VALUE!</v>
      </c>
      <c r="F23" s="74" t="str">
        <f t="shared" si="2"/>
        <v/>
      </c>
      <c r="G23" s="74" t="str">
        <f t="shared" si="3"/>
        <v/>
      </c>
      <c r="H23" s="74" t="str">
        <f t="shared" si="4"/>
        <v/>
      </c>
      <c r="I23" s="74" t="str">
        <f t="shared" si="5"/>
        <v/>
      </c>
      <c r="J23" s="74" t="str">
        <f t="shared" si="6"/>
        <v/>
      </c>
      <c r="K23" s="74" t="str">
        <f t="shared" si="7"/>
        <v/>
      </c>
      <c r="L23" s="45"/>
      <c r="M23" s="45"/>
      <c r="N23" s="45"/>
      <c r="O23" s="68" t="str">
        <f t="shared" si="0"/>
        <v/>
      </c>
      <c r="P23" s="37"/>
      <c r="Q23" s="28"/>
      <c r="R23" s="28"/>
      <c r="S23" s="28"/>
      <c r="T23" s="28"/>
      <c r="U23" s="28"/>
      <c r="V23" s="28"/>
      <c r="W23" s="28"/>
      <c r="X23" s="25"/>
    </row>
    <row r="24" spans="1:24" s="27" customFormat="1" ht="15.75" thickBot="1" x14ac:dyDescent="0.35">
      <c r="A24" s="25">
        <v>14</v>
      </c>
      <c r="B24" s="25"/>
      <c r="C24" s="28"/>
      <c r="D24" s="78">
        <v>14</v>
      </c>
      <c r="E24" s="47" t="e">
        <f t="shared" si="1"/>
        <v>#VALUE!</v>
      </c>
      <c r="F24" s="74" t="str">
        <f t="shared" si="2"/>
        <v/>
      </c>
      <c r="G24" s="74" t="str">
        <f t="shared" si="3"/>
        <v/>
      </c>
      <c r="H24" s="74" t="str">
        <f t="shared" si="4"/>
        <v/>
      </c>
      <c r="I24" s="74" t="str">
        <f t="shared" si="5"/>
        <v/>
      </c>
      <c r="J24" s="74" t="str">
        <f t="shared" si="6"/>
        <v/>
      </c>
      <c r="K24" s="74" t="str">
        <f t="shared" si="7"/>
        <v/>
      </c>
      <c r="L24" s="45"/>
      <c r="M24" s="45"/>
      <c r="N24" s="45"/>
      <c r="O24" s="68" t="str">
        <f t="shared" si="0"/>
        <v/>
      </c>
      <c r="P24" s="39"/>
      <c r="Q24" s="28"/>
      <c r="R24" s="28"/>
      <c r="S24" s="28"/>
      <c r="T24" s="28"/>
      <c r="U24" s="28"/>
      <c r="V24" s="28"/>
      <c r="W24" s="28"/>
      <c r="X24" s="25"/>
    </row>
    <row r="25" spans="1:24" s="27" customFormat="1" ht="15.75" thickTop="1" x14ac:dyDescent="0.3">
      <c r="A25" s="25">
        <v>15</v>
      </c>
      <c r="B25" s="25"/>
      <c r="C25" s="28"/>
      <c r="D25" s="78">
        <v>15</v>
      </c>
      <c r="E25" s="47" t="e">
        <f t="shared" si="1"/>
        <v>#VALUE!</v>
      </c>
      <c r="F25" s="74" t="str">
        <f t="shared" si="2"/>
        <v/>
      </c>
      <c r="G25" s="74" t="str">
        <f t="shared" si="3"/>
        <v/>
      </c>
      <c r="H25" s="74" t="str">
        <f t="shared" si="4"/>
        <v/>
      </c>
      <c r="I25" s="74" t="str">
        <f t="shared" si="5"/>
        <v/>
      </c>
      <c r="J25" s="74" t="str">
        <f t="shared" si="6"/>
        <v/>
      </c>
      <c r="K25" s="74" t="str">
        <f t="shared" si="7"/>
        <v/>
      </c>
      <c r="L25" s="45"/>
      <c r="M25" s="45"/>
      <c r="N25" s="45"/>
      <c r="O25" s="68" t="str">
        <f t="shared" si="0"/>
        <v/>
      </c>
      <c r="P25" s="35" t="e">
        <f t="shared" ref="P25:P37" si="8">((A2_sample-A0_sample)-(A1_sample-A0_sample)^2/(A2_sample-A0_sample))-((A2_blank_ave-A0_blank_ave)-(A1_blank_ave-A0_blank_ave)^2/(A2_blank_ave-A0_blank_ave))</f>
        <v>#DIV/0!</v>
      </c>
      <c r="Q25" s="28"/>
      <c r="R25" s="28"/>
      <c r="S25" s="28"/>
      <c r="T25" s="28"/>
      <c r="U25" s="28"/>
      <c r="V25" s="28"/>
      <c r="W25" s="28"/>
      <c r="X25" s="25"/>
    </row>
    <row r="26" spans="1:24" s="27" customFormat="1" x14ac:dyDescent="0.3">
      <c r="A26" s="25">
        <v>16</v>
      </c>
      <c r="B26" s="25"/>
      <c r="C26" s="28"/>
      <c r="D26" s="78">
        <v>16</v>
      </c>
      <c r="E26" s="47" t="e">
        <f t="shared" si="1"/>
        <v>#VALUE!</v>
      </c>
      <c r="F26" s="74" t="str">
        <f t="shared" si="2"/>
        <v/>
      </c>
      <c r="G26" s="74" t="str">
        <f t="shared" si="3"/>
        <v/>
      </c>
      <c r="H26" s="74" t="str">
        <f t="shared" si="4"/>
        <v/>
      </c>
      <c r="I26" s="74" t="str">
        <f t="shared" si="5"/>
        <v/>
      </c>
      <c r="J26" s="74" t="str">
        <f t="shared" si="6"/>
        <v/>
      </c>
      <c r="K26" s="74" t="str">
        <f t="shared" si="7"/>
        <v/>
      </c>
      <c r="L26" s="45"/>
      <c r="M26" s="45"/>
      <c r="N26" s="45"/>
      <c r="O26" s="68" t="str">
        <f t="shared" si="0"/>
        <v/>
      </c>
      <c r="P26" s="35" t="e">
        <f t="shared" si="8"/>
        <v>#DIV/0!</v>
      </c>
      <c r="Q26" s="28"/>
      <c r="R26" s="28"/>
      <c r="S26" s="28"/>
      <c r="T26" s="28"/>
      <c r="U26" s="28"/>
      <c r="V26" s="28"/>
      <c r="W26" s="28"/>
      <c r="X26" s="25"/>
    </row>
    <row r="27" spans="1:24" s="27" customFormat="1" x14ac:dyDescent="0.3">
      <c r="A27" s="25">
        <v>17</v>
      </c>
      <c r="B27" s="25"/>
      <c r="C27" s="28"/>
      <c r="D27" s="78">
        <v>17</v>
      </c>
      <c r="E27" s="47" t="e">
        <f t="shared" si="1"/>
        <v>#VALUE!</v>
      </c>
      <c r="F27" s="74" t="str">
        <f t="shared" si="2"/>
        <v/>
      </c>
      <c r="G27" s="74" t="str">
        <f t="shared" si="3"/>
        <v/>
      </c>
      <c r="H27" s="74" t="str">
        <f t="shared" si="4"/>
        <v/>
      </c>
      <c r="I27" s="74" t="str">
        <f t="shared" si="5"/>
        <v/>
      </c>
      <c r="J27" s="74" t="str">
        <f t="shared" si="6"/>
        <v/>
      </c>
      <c r="K27" s="74" t="str">
        <f t="shared" si="7"/>
        <v/>
      </c>
      <c r="L27" s="45"/>
      <c r="M27" s="45"/>
      <c r="N27" s="45"/>
      <c r="O27" s="68" t="str">
        <f t="shared" si="0"/>
        <v/>
      </c>
      <c r="P27" s="35" t="e">
        <f t="shared" si="8"/>
        <v>#DIV/0!</v>
      </c>
      <c r="Q27" s="28"/>
      <c r="R27" s="28"/>
      <c r="S27" s="28"/>
      <c r="T27" s="28"/>
      <c r="U27" s="28"/>
      <c r="V27" s="28"/>
      <c r="W27" s="28"/>
      <c r="X27" s="25"/>
    </row>
    <row r="28" spans="1:24" s="27" customFormat="1" x14ac:dyDescent="0.3">
      <c r="A28" s="25">
        <v>18</v>
      </c>
      <c r="B28" s="25"/>
      <c r="C28" s="28"/>
      <c r="D28" s="78">
        <v>18</v>
      </c>
      <c r="E28" s="47" t="e">
        <f t="shared" si="1"/>
        <v>#VALUE!</v>
      </c>
      <c r="F28" s="74" t="str">
        <f t="shared" si="2"/>
        <v/>
      </c>
      <c r="G28" s="74" t="str">
        <f t="shared" si="3"/>
        <v/>
      </c>
      <c r="H28" s="74" t="str">
        <f t="shared" si="4"/>
        <v/>
      </c>
      <c r="I28" s="74" t="str">
        <f t="shared" si="5"/>
        <v/>
      </c>
      <c r="J28" s="74" t="str">
        <f t="shared" si="6"/>
        <v/>
      </c>
      <c r="K28" s="74" t="str">
        <f t="shared" si="7"/>
        <v/>
      </c>
      <c r="L28" s="45"/>
      <c r="M28" s="45"/>
      <c r="N28" s="45"/>
      <c r="O28" s="68" t="str">
        <f t="shared" si="0"/>
        <v/>
      </c>
      <c r="P28" s="35" t="e">
        <f t="shared" si="8"/>
        <v>#DIV/0!</v>
      </c>
      <c r="Q28" s="28"/>
      <c r="R28" s="28"/>
      <c r="S28" s="28"/>
      <c r="T28" s="28"/>
      <c r="U28" s="28"/>
      <c r="V28" s="28"/>
      <c r="W28" s="28"/>
      <c r="X28" s="25"/>
    </row>
    <row r="29" spans="1:24" s="27" customFormat="1" x14ac:dyDescent="0.3">
      <c r="A29" s="25">
        <v>19</v>
      </c>
      <c r="B29" s="25"/>
      <c r="C29" s="28"/>
      <c r="D29" s="78">
        <v>19</v>
      </c>
      <c r="E29" s="47" t="e">
        <f t="shared" si="1"/>
        <v>#VALUE!</v>
      </c>
      <c r="F29" s="74" t="str">
        <f t="shared" si="2"/>
        <v/>
      </c>
      <c r="G29" s="74" t="str">
        <f t="shared" si="3"/>
        <v/>
      </c>
      <c r="H29" s="74" t="str">
        <f t="shared" si="4"/>
        <v/>
      </c>
      <c r="I29" s="74" t="str">
        <f t="shared" si="5"/>
        <v/>
      </c>
      <c r="J29" s="74" t="str">
        <f t="shared" si="6"/>
        <v/>
      </c>
      <c r="K29" s="74" t="str">
        <f t="shared" si="7"/>
        <v/>
      </c>
      <c r="L29" s="45"/>
      <c r="M29" s="45"/>
      <c r="N29" s="45"/>
      <c r="O29" s="68" t="str">
        <f t="shared" si="0"/>
        <v/>
      </c>
      <c r="P29" s="64" t="e">
        <f t="shared" si="8"/>
        <v>#DIV/0!</v>
      </c>
      <c r="Q29" s="28"/>
      <c r="R29" s="28"/>
      <c r="S29" s="28"/>
      <c r="T29" s="28"/>
      <c r="U29" s="28"/>
      <c r="V29" s="28"/>
      <c r="W29" s="28"/>
      <c r="X29" s="25"/>
    </row>
    <row r="30" spans="1:24" s="27" customFormat="1" x14ac:dyDescent="0.3">
      <c r="A30" s="25">
        <v>20</v>
      </c>
      <c r="B30" s="25"/>
      <c r="C30" s="28"/>
      <c r="D30" s="78">
        <v>20</v>
      </c>
      <c r="E30" s="47" t="e">
        <f t="shared" si="1"/>
        <v>#VALUE!</v>
      </c>
      <c r="F30" s="74" t="str">
        <f t="shared" si="2"/>
        <v/>
      </c>
      <c r="G30" s="74" t="str">
        <f t="shared" si="3"/>
        <v/>
      </c>
      <c r="H30" s="74" t="str">
        <f t="shared" si="4"/>
        <v/>
      </c>
      <c r="I30" s="74" t="str">
        <f t="shared" si="5"/>
        <v/>
      </c>
      <c r="J30" s="74" t="str">
        <f t="shared" si="6"/>
        <v/>
      </c>
      <c r="K30" s="74" t="str">
        <f t="shared" si="7"/>
        <v/>
      </c>
      <c r="L30" s="45"/>
      <c r="M30" s="45"/>
      <c r="N30" s="45"/>
      <c r="O30" s="68" t="str">
        <f t="shared" si="0"/>
        <v/>
      </c>
      <c r="P30" s="64" t="e">
        <f t="shared" si="8"/>
        <v>#DIV/0!</v>
      </c>
      <c r="Q30" s="28"/>
      <c r="R30" s="28"/>
      <c r="S30" s="28"/>
      <c r="T30" s="28"/>
      <c r="U30" s="28"/>
      <c r="V30" s="28"/>
      <c r="W30" s="28"/>
      <c r="X30" s="25"/>
    </row>
    <row r="31" spans="1:24" s="27" customFormat="1" x14ac:dyDescent="0.3">
      <c r="B31" s="25"/>
      <c r="C31" s="28"/>
      <c r="D31" s="76"/>
      <c r="E31" s="41"/>
      <c r="F31" s="56"/>
      <c r="G31" s="56"/>
      <c r="H31" s="56"/>
      <c r="I31" s="56"/>
      <c r="J31" s="56"/>
      <c r="K31" s="56"/>
      <c r="L31" s="56"/>
      <c r="M31" s="56"/>
      <c r="N31" s="56"/>
      <c r="O31" s="56"/>
      <c r="P31" s="64" t="e">
        <f t="shared" si="8"/>
        <v>#DIV/0!</v>
      </c>
      <c r="Q31" s="28"/>
      <c r="R31" s="28"/>
      <c r="S31" s="28"/>
      <c r="T31" s="28"/>
      <c r="U31" s="28"/>
      <c r="V31" s="28"/>
      <c r="W31" s="28"/>
      <c r="X31" s="25"/>
    </row>
    <row r="32" spans="1:24" s="27" customFormat="1" x14ac:dyDescent="0.3">
      <c r="B32" s="25"/>
      <c r="C32" s="28"/>
      <c r="D32" s="76"/>
      <c r="E32" s="41"/>
      <c r="F32" s="56"/>
      <c r="G32" s="56"/>
      <c r="H32" s="56"/>
      <c r="I32" s="56"/>
      <c r="J32" s="56"/>
      <c r="K32" s="56"/>
      <c r="L32" s="56"/>
      <c r="M32" s="56"/>
      <c r="N32" s="56"/>
      <c r="O32" s="56"/>
      <c r="P32" s="64" t="e">
        <f t="shared" si="8"/>
        <v>#DIV/0!</v>
      </c>
      <c r="Q32" s="28"/>
      <c r="R32" s="28"/>
      <c r="S32" s="28"/>
      <c r="T32" s="28"/>
      <c r="U32" s="28"/>
      <c r="V32" s="28"/>
      <c r="W32" s="28"/>
      <c r="X32" s="25"/>
    </row>
    <row r="33" spans="2:24" s="27" customFormat="1" x14ac:dyDescent="0.3">
      <c r="B33" s="25"/>
      <c r="C33" s="28"/>
      <c r="D33" s="76"/>
      <c r="E33" s="41"/>
      <c r="F33" s="56"/>
      <c r="G33" s="56"/>
      <c r="H33" s="56"/>
      <c r="I33" s="56"/>
      <c r="J33" s="56"/>
      <c r="K33" s="56"/>
      <c r="L33" s="56"/>
      <c r="M33" s="56"/>
      <c r="N33" s="56"/>
      <c r="O33" s="56"/>
      <c r="P33" s="64" t="e">
        <f t="shared" si="8"/>
        <v>#DIV/0!</v>
      </c>
      <c r="Q33" s="28"/>
      <c r="R33" s="28"/>
      <c r="S33" s="28"/>
      <c r="T33" s="28"/>
      <c r="U33" s="28"/>
      <c r="V33" s="28"/>
      <c r="W33" s="28"/>
      <c r="X33" s="25"/>
    </row>
    <row r="34" spans="2:24" s="27" customFormat="1" x14ac:dyDescent="0.3">
      <c r="B34" s="25"/>
      <c r="C34" s="28"/>
      <c r="D34" s="76"/>
      <c r="E34" s="41"/>
      <c r="F34" s="56"/>
      <c r="G34" s="56"/>
      <c r="H34" s="56"/>
      <c r="I34" s="56"/>
      <c r="J34" s="56"/>
      <c r="K34" s="56"/>
      <c r="L34" s="56"/>
      <c r="M34" s="56"/>
      <c r="N34" s="56"/>
      <c r="O34" s="56"/>
      <c r="P34" s="64" t="e">
        <f t="shared" si="8"/>
        <v>#VALUE!</v>
      </c>
      <c r="Q34" s="28"/>
      <c r="R34" s="28"/>
      <c r="S34" s="28"/>
      <c r="T34" s="28"/>
      <c r="U34" s="28"/>
      <c r="V34" s="28"/>
      <c r="W34" s="28"/>
      <c r="X34" s="25"/>
    </row>
    <row r="35" spans="2:24" s="27" customFormat="1" x14ac:dyDescent="0.3">
      <c r="B35" s="25"/>
      <c r="C35" s="28"/>
      <c r="D35" s="76"/>
      <c r="E35" s="41"/>
      <c r="F35" s="56"/>
      <c r="G35" s="56"/>
      <c r="H35" s="56"/>
      <c r="I35" s="56"/>
      <c r="J35" s="56"/>
      <c r="K35" s="56"/>
      <c r="L35" s="56"/>
      <c r="M35" s="56"/>
      <c r="N35" s="56"/>
      <c r="O35" s="56"/>
      <c r="P35" s="64" t="e">
        <f t="shared" si="8"/>
        <v>#VALUE!</v>
      </c>
      <c r="Q35" s="28"/>
      <c r="R35" s="28"/>
      <c r="S35" s="28"/>
      <c r="T35" s="28"/>
      <c r="U35" s="28"/>
      <c r="V35" s="28"/>
      <c r="W35" s="28"/>
      <c r="X35" s="25"/>
    </row>
    <row r="36" spans="2:24" s="27" customFormat="1" x14ac:dyDescent="0.3">
      <c r="B36" s="25"/>
      <c r="C36" s="28"/>
      <c r="D36" s="76"/>
      <c r="E36" s="41"/>
      <c r="F36" s="56"/>
      <c r="G36" s="56"/>
      <c r="H36" s="56"/>
      <c r="I36" s="56"/>
      <c r="J36" s="56"/>
      <c r="K36" s="56"/>
      <c r="L36" s="56"/>
      <c r="M36" s="56"/>
      <c r="N36" s="56"/>
      <c r="O36" s="56"/>
      <c r="P36" s="64" t="e">
        <f t="shared" si="8"/>
        <v>#VALUE!</v>
      </c>
      <c r="Q36" s="28"/>
      <c r="R36" s="28"/>
      <c r="S36" s="28"/>
      <c r="T36" s="28"/>
      <c r="U36" s="28"/>
      <c r="V36" s="28"/>
      <c r="W36" s="28"/>
      <c r="X36" s="25"/>
    </row>
    <row r="37" spans="2:24" s="27" customFormat="1" x14ac:dyDescent="0.3">
      <c r="B37" s="25"/>
      <c r="C37" s="28"/>
      <c r="D37" s="76"/>
      <c r="E37" s="41"/>
      <c r="F37" s="56"/>
      <c r="G37" s="56"/>
      <c r="H37" s="56"/>
      <c r="I37" s="56"/>
      <c r="J37" s="56"/>
      <c r="K37" s="56"/>
      <c r="L37" s="56"/>
      <c r="M37" s="56"/>
      <c r="N37" s="56"/>
      <c r="O37" s="56"/>
      <c r="P37" s="64" t="e">
        <f t="shared" si="8"/>
        <v>#VALUE!</v>
      </c>
      <c r="Q37" s="28"/>
      <c r="R37" s="28"/>
      <c r="S37" s="28"/>
      <c r="T37" s="28"/>
      <c r="U37" s="28"/>
      <c r="V37" s="28"/>
      <c r="W37" s="28"/>
      <c r="X37" s="25"/>
    </row>
    <row r="38" spans="2:24" s="27" customFormat="1" ht="73.900000000000006" customHeight="1" x14ac:dyDescent="0.3">
      <c r="B38" s="25"/>
      <c r="C38" s="28"/>
      <c r="D38" s="76"/>
      <c r="E38" s="41"/>
      <c r="F38" s="28"/>
      <c r="G38" s="28"/>
      <c r="H38" s="28"/>
      <c r="I38" s="28"/>
      <c r="J38" s="28"/>
      <c r="K38" s="28"/>
      <c r="L38" s="28"/>
      <c r="M38" s="28"/>
      <c r="N38" s="28"/>
      <c r="O38" s="28"/>
      <c r="P38" s="28"/>
      <c r="Q38" s="28"/>
      <c r="R38" s="28"/>
      <c r="S38" s="28"/>
      <c r="T38" s="28"/>
      <c r="U38" s="28"/>
      <c r="V38" s="28"/>
      <c r="W38" s="28"/>
      <c r="X38" s="25"/>
    </row>
    <row r="39" spans="2:24" s="27" customFormat="1" ht="400.15" customHeight="1" x14ac:dyDescent="0.3">
      <c r="B39" s="26"/>
      <c r="C39" s="26"/>
      <c r="D39" s="79"/>
      <c r="E39" s="43"/>
      <c r="F39" s="26"/>
      <c r="G39" s="26"/>
      <c r="H39" s="26"/>
      <c r="I39" s="26"/>
      <c r="J39" s="26"/>
      <c r="K39" s="26"/>
      <c r="L39" s="26"/>
      <c r="M39" s="26"/>
      <c r="N39" s="26"/>
      <c r="O39" s="26"/>
      <c r="P39" s="26"/>
      <c r="Q39" s="26"/>
      <c r="R39" s="26"/>
      <c r="S39" s="26"/>
      <c r="T39" s="26"/>
      <c r="U39" s="26"/>
      <c r="V39" s="26"/>
      <c r="W39" s="26"/>
      <c r="X39" s="26"/>
    </row>
  </sheetData>
  <sheetProtection password="8E71" sheet="1" objects="1" scenarios="1"/>
  <mergeCells count="2">
    <mergeCell ref="F9:K9"/>
    <mergeCell ref="L9:O9"/>
  </mergeCells>
  <phoneticPr fontId="0" type="noConversion"/>
  <dataValidations count="2">
    <dataValidation allowBlank="1" sqref="V11:V65536 W1:IV1048576 V1:V6 V8:V9 R11:R65536 S1:U1048576 R1:R9 O31:O65536 P1:Q1048576 M10:N65536 B1:B30 A31:B65536 A11:A30 A1:A9 O10 G1:K8 L1:L1048576 M1:O8 G10:K65536 C1:F1048576" xr:uid="{00000000-0002-0000-0200-000000000000}"/>
    <dataValidation type="list" allowBlank="1" sqref="R10" xr:uid="{00000000-0002-0000-0200-000001000000}">
      <formula1>$A$10:$A$30</formula1>
    </dataValidation>
  </dataValidations>
  <pageMargins left="0.59055118110236227" right="0.59055118110236227" top="0.59055118110236227" bottom="0.59055118110236227" header="0.51181102362204722" footer="0.51181102362204722"/>
  <pageSetup paperSize="9" scale="93" orientation="landscape" horizontalDpi="360" verticalDpi="360"/>
  <headerFooter alignWithMargins="0">
    <oddFooter>&amp;LPrinted on &amp;D, Page &amp;P of &amp;N</oddFooter>
  </headerFooter>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25</vt:i4>
      </vt:variant>
    </vt:vector>
  </HeadingPairs>
  <TitlesOfParts>
    <vt:vector size="28" baseType="lpstr">
      <vt:lpstr>Instructions</vt:lpstr>
      <vt:lpstr>MegaCalc</vt:lpstr>
      <vt:lpstr>Creep Calculation</vt:lpstr>
      <vt:lpstr>A0_blank_1</vt:lpstr>
      <vt:lpstr>A0_blank_2</vt:lpstr>
      <vt:lpstr>A0_blank_ave</vt:lpstr>
      <vt:lpstr>A0_sample</vt:lpstr>
      <vt:lpstr>A1_blank_1</vt:lpstr>
      <vt:lpstr>A1_blank_2</vt:lpstr>
      <vt:lpstr>A1_blank_ave</vt:lpstr>
      <vt:lpstr>A1_sample</vt:lpstr>
      <vt:lpstr>A2_blank_1</vt:lpstr>
      <vt:lpstr>A2_blank_2</vt:lpstr>
      <vt:lpstr>A2_blank_ave</vt:lpstr>
      <vt:lpstr>A2_sample</vt:lpstr>
      <vt:lpstr>Acetic_acid_con_gg</vt:lpstr>
      <vt:lpstr>Acetic_acid_con_gL</vt:lpstr>
      <vt:lpstr>Change_abs_acetic_acid</vt:lpstr>
      <vt:lpstr>Contact_us</vt:lpstr>
      <vt:lpstr>Creep_calculation</vt:lpstr>
      <vt:lpstr>Dilution</vt:lpstr>
      <vt:lpstr>'Creep Calculation'!Print_Area</vt:lpstr>
      <vt:lpstr>Instructions!Print_Area</vt:lpstr>
      <vt:lpstr>MegaCalc!Print_Area</vt:lpstr>
      <vt:lpstr>MegaCalc!Print_Titles</vt:lpstr>
      <vt:lpstr>Sample_con_gL</vt:lpstr>
      <vt:lpstr>Sample_volume</vt:lpstr>
      <vt:lpstr>use_mega_calculator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Megazyme</dc:creator>
  <cp:lastModifiedBy>Maciej Peplinski</cp:lastModifiedBy>
  <cp:lastPrinted>2004-11-15T19:37:42Z</cp:lastPrinted>
  <dcterms:created xsi:type="dcterms:W3CDTF">2004-10-05T18:50:23Z</dcterms:created>
  <dcterms:modified xsi:type="dcterms:W3CDTF">2019-09-12T09:40:06Z</dcterms:modified>
</cp:coreProperties>
</file>