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S:\Documents\MegaCalc\K-BGLU\"/>
    </mc:Choice>
  </mc:AlternateContent>
  <xr:revisionPtr revIDLastSave="0" documentId="13_ncr:1_{F7833381-B006-4052-B059-CE96C639D11A}" xr6:coauthVersionLast="45" xr6:coauthVersionMax="45" xr10:uidLastSave="{00000000-0000-0000-0000-000000000000}"/>
  <workbookProtection workbookAlgorithmName="SHA-512" workbookHashValue="9kGcK3oHwIOnwy8joIGV+aY4EVFSykKULczpTYJ010+jtme9/uPuII6CKgY3hd39gFUhq4r55bz+J/9Mr43m8Q==" workbookSaltValue="texR+wd0ZLk8DKFVju5vCg==" workbookSpinCount="100000" lockStructure="1"/>
  <bookViews>
    <workbookView xWindow="-120" yWindow="-120" windowWidth="29040" windowHeight="15840" xr2:uid="{00000000-000D-0000-FFFF-FFFF00000000}"/>
  </bookViews>
  <sheets>
    <sheet name="Instructions" sheetId="8" r:id="rId1"/>
    <sheet name="MegaCalc (Solids)" sheetId="1" r:id="rId2"/>
    <sheet name="MegaCalc  (Liquids)" sheetId="7" r:id="rId3"/>
  </sheets>
  <externalReferences>
    <externalReference r:id="rId4"/>
    <externalReference r:id="rId5"/>
  </externalReferences>
  <definedNames>
    <definedName name="Abs">#REF!</definedName>
    <definedName name="ABS_BLANK">'MegaCalc  (Liquids)'!$G$14:$G$53</definedName>
    <definedName name="Absorbance" localSheetId="0">#REF!</definedName>
    <definedName name="Absorbance" localSheetId="2">'MegaCalc  (Liquids)'!$O$14:$O$53</definedName>
    <definedName name="Absorbance">'MegaCalc (Solids)'!$I$13:$I$32</definedName>
    <definedName name="Blank">'MegaCalc (Solids)'!$E$13:$E$32</definedName>
    <definedName name="Contact_us" localSheetId="0">Instructions!$C$63</definedName>
    <definedName name="Contact_us">[1]Instructions!$D$54</definedName>
    <definedName name="Dilution" localSheetId="0">#REF!</definedName>
    <definedName name="Dilution" localSheetId="2">'MegaCalc  (Liquids)'!$K$14:$K$53</definedName>
    <definedName name="Dilution">'MegaCalc (Solids)'!$K$13:$K$32</definedName>
    <definedName name="Extract_vol" localSheetId="0">#REF!</definedName>
    <definedName name="Extract_vol" localSheetId="2">'MegaCalc  (Liquids)'!#REF!</definedName>
    <definedName name="Extract_vol">'MegaCalc (Solids)'!$O$13:$O$32</definedName>
    <definedName name="Factor" localSheetId="0">#REF!</definedName>
    <definedName name="Factor" localSheetId="2">'MegaCalc  (Liquids)'!$E$10</definedName>
    <definedName name="Factor">'MegaCalc (Solids)'!$F$9</definedName>
    <definedName name="Glucan_g_100g">'MegaCalc (Solids)'!$P$13:$P$32</definedName>
    <definedName name="Glucan_g_100g_dwb">'MegaCalc (Solids)'!$S$13:$S$32</definedName>
    <definedName name="Glucan_mg_L">'MegaCalc (Solids)'!$L$13:$L$32</definedName>
    <definedName name="Instructions" localSheetId="0">Instructions!$A$2</definedName>
    <definedName name="Instructions">[1]Instructions!$A$2</definedName>
    <definedName name="Liq_Sample_ave">'MegaCalc  (Liquids)'!$M$14:$M$53</definedName>
    <definedName name="LIQUIDS_Extract_Vol.__EV___mL" localSheetId="2">'MegaCalc  (Liquids)'!$F$14:$F$53</definedName>
    <definedName name="LIQUIDS_Extract_Vol.__EV___mL">#REF!</definedName>
    <definedName name="LIQUIDS_Sample_volume___mL" localSheetId="2">'MegaCalc  (Liquids)'!$E$14:$E$53</definedName>
    <definedName name="LIQUIDS_Sample_volume___mL">#REF!</definedName>
    <definedName name="Moisture" localSheetId="0">#REF!</definedName>
    <definedName name="Moisture" localSheetId="2">'MegaCalc  (Liquids)'!$R$14:$R$53</definedName>
    <definedName name="Moisture">'MegaCalc (Solids)'!$R$13:$R$32</definedName>
    <definedName name="_xlnm.Print_Area" localSheetId="0">Instructions!$B$2:$Q$65</definedName>
    <definedName name="_xlnm.Print_Area" localSheetId="2">'MegaCalc  (Liquids)'!$B$2:$U$55</definedName>
    <definedName name="_xlnm.Print_Area" localSheetId="1">'MegaCalc (Solids)'!$B$2:$U$32</definedName>
    <definedName name="_xlnm.Print_Titles" localSheetId="2">'MegaCalc  (Liquids)'!$12:$13</definedName>
    <definedName name="_xlnm.Print_Titles" localSheetId="1">'MegaCalc (Solids)'!$10:$11</definedName>
    <definedName name="Replicate_1" localSheetId="0">#REF!</definedName>
    <definedName name="Replicate_1" localSheetId="2">'MegaCalc  (Liquids)'!$E$8</definedName>
    <definedName name="Replicate_1">'MegaCalc (Solids)'!$E$8</definedName>
    <definedName name="Replicate_2" localSheetId="0">#REF!</definedName>
    <definedName name="Replicate_2" localSheetId="2">'MegaCalc  (Liquids)'!$F$8</definedName>
    <definedName name="Replicate_2">'MegaCalc (Solids)'!$F$8</definedName>
    <definedName name="Replicate_3" localSheetId="0">#REF!</definedName>
    <definedName name="Replicate_3" localSheetId="2">'MegaCalc  (Liquids)'!$H$8</definedName>
    <definedName name="Replicate_3">'MegaCalc (Solids)'!$G$8</definedName>
    <definedName name="Replicate_4" localSheetId="0">#REF!</definedName>
    <definedName name="Replicate_4" localSheetId="2">'MegaCalc  (Liquids)'!$I$8</definedName>
    <definedName name="Replicate_4">'MegaCalc (Solids)'!$I$8</definedName>
    <definedName name="Replicate_ave" localSheetId="0">#REF!</definedName>
    <definedName name="Replicate_ave" localSheetId="2">'MegaCalc  (Liquids)'!$J$8</definedName>
    <definedName name="Replicate_ave">'MegaCalc (Solids)'!$J$8</definedName>
    <definedName name="Sample_1" localSheetId="0">#REF!</definedName>
    <definedName name="Sample_1" localSheetId="2">'MegaCalc  (Liquids)'!$H$14:$H$53</definedName>
    <definedName name="Sample_1">'MegaCalc (Solids)'!$F$13:$F$32</definedName>
    <definedName name="Sample_2" localSheetId="0">#REF!</definedName>
    <definedName name="Sample_2" localSheetId="2">'MegaCalc  (Liquids)'!$I$14:$I$53</definedName>
    <definedName name="Sample_2">'MegaCalc (Solids)'!$G$13:$G$32</definedName>
    <definedName name="Sample_ave" localSheetId="0">#REF!</definedName>
    <definedName name="Sample_ave" localSheetId="2">'MegaCalc  (Liquids)'!$N$14:$N$53</definedName>
    <definedName name="Sample_ave">'MegaCalc (Solids)'!$H$13:$H$32</definedName>
    <definedName name="Sample_vol">'MegaCalc (Solids)'!$J$13:$J$32</definedName>
    <definedName name="Sample_volume" localSheetId="2">'MegaCalc  (Liquids)'!$J$14:$J$53</definedName>
    <definedName name="Sample_volume">#REF!</definedName>
    <definedName name="Sample_weight" localSheetId="0">#REF!</definedName>
    <definedName name="Sample_weight" localSheetId="2">'MegaCalc  (Liquids)'!#REF!</definedName>
    <definedName name="Sample_weight">'MegaCalc (Solids)'!$N$13:$N$32</definedName>
    <definedName name="Starch" localSheetId="2">'MegaCalc  (Liquids)'!#REF!</definedName>
    <definedName name="Starch">#REF!</definedName>
    <definedName name="Starch___mg_100_mL" localSheetId="0">'[2]MegaCalc  (Liquids)'!$N$14:$N$53</definedName>
    <definedName name="Starch___mg_100_mL">'MegaCalc  (Liquids)'!$P$14:$P$53</definedName>
    <definedName name="starch_dwb" localSheetId="2">'MegaCalc  (Liquids)'!#REF!</definedName>
    <definedName name="starch_dwb">#REF!</definedName>
    <definedName name="use_mega_calculator" localSheetId="0">#REF!</definedName>
    <definedName name="use_mega_calculator" localSheetId="2">'MegaCalc  (Liquids)'!#REF!</definedName>
    <definedName name="use_mega_calculator">'MegaCalc (Solids)'!$A$1</definedName>
  </definedNames>
  <calcPr calcId="181029"/>
</workbook>
</file>

<file path=xl/calcChain.xml><?xml version="1.0" encoding="utf-8"?>
<calcChain xmlns="http://schemas.openxmlformats.org/spreadsheetml/2006/main">
  <c r="M15" i="7" l="1"/>
  <c r="M16" i="7"/>
  <c r="M17" i="7"/>
  <c r="M18" i="7"/>
  <c r="M19" i="7"/>
  <c r="M20" i="7"/>
  <c r="M21" i="7"/>
  <c r="M22" i="7"/>
  <c r="M23" i="7"/>
  <c r="M24" i="7"/>
  <c r="M25" i="7"/>
  <c r="M26" i="7"/>
  <c r="M27" i="7"/>
  <c r="M28" i="7"/>
  <c r="M29" i="7"/>
  <c r="M30" i="7"/>
  <c r="M31" i="7"/>
  <c r="M32" i="7"/>
  <c r="M33" i="7"/>
  <c r="M34" i="7"/>
  <c r="M35" i="7"/>
  <c r="N35" i="7" s="1"/>
  <c r="M36" i="7"/>
  <c r="M37" i="7"/>
  <c r="M38" i="7"/>
  <c r="M39" i="7"/>
  <c r="M40" i="7"/>
  <c r="M41" i="7"/>
  <c r="M42" i="7"/>
  <c r="M43" i="7"/>
  <c r="M44" i="7"/>
  <c r="M45" i="7"/>
  <c r="M46" i="7"/>
  <c r="M47" i="7"/>
  <c r="M48" i="7"/>
  <c r="M49" i="7"/>
  <c r="M50" i="7"/>
  <c r="M51" i="7"/>
  <c r="M52" i="7"/>
  <c r="M53" i="7"/>
  <c r="N15" i="7"/>
  <c r="N16" i="7"/>
  <c r="N17" i="7"/>
  <c r="N18" i="7"/>
  <c r="N19" i="7"/>
  <c r="N20" i="7"/>
  <c r="N21" i="7"/>
  <c r="N22" i="7"/>
  <c r="N23" i="7"/>
  <c r="N24" i="7"/>
  <c r="N25" i="7"/>
  <c r="N26" i="7"/>
  <c r="N27" i="7"/>
  <c r="N28" i="7"/>
  <c r="N29" i="7"/>
  <c r="N30" i="7"/>
  <c r="N31" i="7"/>
  <c r="N32" i="7"/>
  <c r="N33" i="7"/>
  <c r="N34" i="7"/>
  <c r="N36" i="7"/>
  <c r="N37" i="7"/>
  <c r="N38" i="7"/>
  <c r="N39" i="7"/>
  <c r="N40" i="7"/>
  <c r="N41" i="7"/>
  <c r="N42" i="7"/>
  <c r="N43" i="7"/>
  <c r="N44" i="7"/>
  <c r="N45" i="7"/>
  <c r="N46" i="7"/>
  <c r="N47" i="7"/>
  <c r="N48" i="7"/>
  <c r="N49" i="7"/>
  <c r="N50" i="7"/>
  <c r="N51" i="7"/>
  <c r="N52" i="7"/>
  <c r="N53" i="7"/>
  <c r="M14" i="7"/>
  <c r="N14" i="7" s="1"/>
  <c r="H13" i="1"/>
  <c r="I13" i="1"/>
  <c r="L13" i="1" s="1"/>
  <c r="E21" i="8" l="1"/>
  <c r="I19" i="8"/>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J8" i="7"/>
  <c r="E10" i="7" s="1"/>
  <c r="P15" i="7" s="1"/>
  <c r="P50" i="7" l="1"/>
  <c r="Q50" i="7" s="1"/>
  <c r="P46" i="7"/>
  <c r="P42" i="7"/>
  <c r="P38" i="7"/>
  <c r="P34" i="7"/>
  <c r="P30" i="7"/>
  <c r="P26" i="7"/>
  <c r="P22" i="7"/>
  <c r="P18" i="7"/>
  <c r="P49" i="7"/>
  <c r="P41" i="7"/>
  <c r="P33" i="7"/>
  <c r="P25" i="7"/>
  <c r="P17" i="7"/>
  <c r="P52" i="7"/>
  <c r="P48" i="7"/>
  <c r="P44" i="7"/>
  <c r="P40" i="7"/>
  <c r="P36" i="7"/>
  <c r="P32" i="7"/>
  <c r="P28" i="7"/>
  <c r="P24" i="7"/>
  <c r="P20" i="7"/>
  <c r="P16" i="7"/>
  <c r="P53" i="7"/>
  <c r="P45" i="7"/>
  <c r="P37" i="7"/>
  <c r="P29" i="7"/>
  <c r="P21" i="7"/>
  <c r="P51" i="7"/>
  <c r="P47" i="7"/>
  <c r="P43" i="7"/>
  <c r="P39" i="7"/>
  <c r="P35" i="7"/>
  <c r="P31" i="7"/>
  <c r="P27" i="7"/>
  <c r="P23" i="7"/>
  <c r="P19" i="7"/>
  <c r="P14" i="7"/>
  <c r="S50" i="7"/>
  <c r="T50" i="7" s="1"/>
  <c r="Q26" i="7" l="1"/>
  <c r="S26" i="7"/>
  <c r="T26" i="7" s="1"/>
  <c r="Q37" i="7"/>
  <c r="S37" i="7"/>
  <c r="T37" i="7" s="1"/>
  <c r="Q42" i="7"/>
  <c r="S42" i="7"/>
  <c r="T42" i="7" s="1"/>
  <c r="Q24" i="7"/>
  <c r="S24" i="7"/>
  <c r="T24" i="7" s="1"/>
  <c r="Q40" i="7"/>
  <c r="S40" i="7"/>
  <c r="T40" i="7" s="1"/>
  <c r="Q20" i="7"/>
  <c r="S20" i="7"/>
  <c r="T20" i="7" s="1"/>
  <c r="Q15" i="7"/>
  <c r="S15" i="7"/>
  <c r="T15" i="7" s="1"/>
  <c r="Q52" i="7"/>
  <c r="S52" i="7"/>
  <c r="T52" i="7" s="1"/>
  <c r="Q25" i="7"/>
  <c r="S25" i="7"/>
  <c r="T25" i="7" s="1"/>
  <c r="Q39" i="7"/>
  <c r="S39" i="7"/>
  <c r="T39" i="7" s="1"/>
  <c r="Q48" i="7"/>
  <c r="S48" i="7"/>
  <c r="T48" i="7" s="1"/>
  <c r="Q21" i="7"/>
  <c r="S21" i="7"/>
  <c r="T21" i="7" s="1"/>
  <c r="Q14" i="7"/>
  <c r="S14" i="7"/>
  <c r="T14" i="7" s="1"/>
  <c r="S51" i="7"/>
  <c r="T51" i="7" s="1"/>
  <c r="Q51" i="7"/>
  <c r="Q33" i="7"/>
  <c r="S33" i="7"/>
  <c r="T33" i="7" s="1"/>
  <c r="Q41" i="7"/>
  <c r="S41" i="7"/>
  <c r="T41" i="7" s="1"/>
  <c r="Q49" i="7"/>
  <c r="S49" i="7"/>
  <c r="T49" i="7" s="1"/>
  <c r="Q46" i="7"/>
  <c r="S46" i="7"/>
  <c r="T46" i="7" s="1"/>
  <c r="Q38" i="7"/>
  <c r="S38" i="7"/>
  <c r="T38" i="7" s="1"/>
  <c r="Q30" i="7"/>
  <c r="S30" i="7"/>
  <c r="T30" i="7" s="1"/>
  <c r="Q17" i="7"/>
  <c r="S17" i="7"/>
  <c r="T17" i="7" s="1"/>
  <c r="Q16" i="7"/>
  <c r="S16" i="7"/>
  <c r="T16" i="7" s="1"/>
  <c r="Q29" i="7"/>
  <c r="S29" i="7"/>
  <c r="T29" i="7" s="1"/>
  <c r="Q45" i="7"/>
  <c r="S45" i="7"/>
  <c r="T45" i="7" s="1"/>
  <c r="Q34" i="7"/>
  <c r="S34" i="7"/>
  <c r="T34" i="7" s="1"/>
  <c r="Q18" i="7"/>
  <c r="S18" i="7"/>
  <c r="T18" i="7" s="1"/>
  <c r="Q31" i="7"/>
  <c r="S31" i="7"/>
  <c r="T31" i="7" s="1"/>
  <c r="Q47" i="7"/>
  <c r="S47" i="7"/>
  <c r="T47" i="7" s="1"/>
  <c r="Q32" i="7"/>
  <c r="S32" i="7"/>
  <c r="T32" i="7" s="1"/>
  <c r="Q19" i="7"/>
  <c r="S19" i="7"/>
  <c r="T19" i="7" s="1"/>
  <c r="Q27" i="7"/>
  <c r="S27" i="7"/>
  <c r="T27" i="7" s="1"/>
  <c r="Q35" i="7"/>
  <c r="S35" i="7"/>
  <c r="T35" i="7" s="1"/>
  <c r="Q43" i="7"/>
  <c r="S43" i="7"/>
  <c r="T43" i="7" s="1"/>
  <c r="S53" i="7"/>
  <c r="T53" i="7" s="1"/>
  <c r="Q53" i="7"/>
  <c r="Q44" i="7"/>
  <c r="S44" i="7"/>
  <c r="T44" i="7" s="1"/>
  <c r="Q36" i="7"/>
  <c r="S36" i="7"/>
  <c r="T36" i="7" s="1"/>
  <c r="Q28" i="7"/>
  <c r="S28" i="7"/>
  <c r="T28" i="7" s="1"/>
  <c r="Q22" i="7"/>
  <c r="S22" i="7"/>
  <c r="T22" i="7" s="1"/>
  <c r="Q23" i="7"/>
  <c r="S23" i="7"/>
  <c r="T23" i="7" s="1"/>
  <c r="J8" i="1" l="1"/>
  <c r="F9" i="1" s="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L31" i="1" l="1"/>
  <c r="M31" i="1" s="1"/>
  <c r="P25" i="1"/>
  <c r="P28" i="1"/>
  <c r="P20" i="1"/>
  <c r="P29" i="1"/>
  <c r="S29" i="1" s="1"/>
  <c r="P14" i="1"/>
  <c r="S14" i="1" s="1"/>
  <c r="P30" i="1"/>
  <c r="S30" i="1" s="1"/>
  <c r="L23" i="1"/>
  <c r="M23" i="1" s="1"/>
  <c r="L14" i="1"/>
  <c r="M14" i="1" s="1"/>
  <c r="P23" i="1"/>
  <c r="Q23" i="1" s="1"/>
  <c r="L16" i="1"/>
  <c r="M16" i="1" s="1"/>
  <c r="L25" i="1"/>
  <c r="M25" i="1" s="1"/>
  <c r="P17" i="1"/>
  <c r="P22" i="1"/>
  <c r="L24" i="1"/>
  <c r="M24" i="1" s="1"/>
  <c r="L18" i="1"/>
  <c r="M18" i="1" s="1"/>
  <c r="P31" i="1"/>
  <c r="S31" i="1" s="1"/>
  <c r="P15" i="1"/>
  <c r="S15" i="1" s="1"/>
  <c r="P26" i="1"/>
  <c r="S26" i="1" s="1"/>
  <c r="P24" i="1"/>
  <c r="Q24" i="1" s="1"/>
  <c r="L19" i="1"/>
  <c r="M19" i="1" s="1"/>
  <c r="L28" i="1"/>
  <c r="M28" i="1" s="1"/>
  <c r="L26" i="1"/>
  <c r="M26" i="1" s="1"/>
  <c r="P32" i="1"/>
  <c r="S32" i="1" s="1"/>
  <c r="L27" i="1"/>
  <c r="M27" i="1" s="1"/>
  <c r="P18" i="1"/>
  <c r="Q18" i="1" s="1"/>
  <c r="P16" i="1"/>
  <c r="Q16" i="1" s="1"/>
  <c r="L20" i="1"/>
  <c r="M20" i="1" s="1"/>
  <c r="L30" i="1"/>
  <c r="M30" i="1" s="1"/>
  <c r="L17" i="1"/>
  <c r="M17" i="1" s="1"/>
  <c r="L22" i="1"/>
  <c r="M22" i="1" s="1"/>
  <c r="Q32" i="1"/>
  <c r="Q29" i="1"/>
  <c r="S24" i="1"/>
  <c r="P19" i="1"/>
  <c r="P27" i="1"/>
  <c r="L32" i="1"/>
  <c r="M32" i="1" s="1"/>
  <c r="L21" i="1"/>
  <c r="M21" i="1" s="1"/>
  <c r="L15" i="1"/>
  <c r="M15" i="1" s="1"/>
  <c r="M13" i="1"/>
  <c r="L29" i="1"/>
  <c r="M29" i="1" s="1"/>
  <c r="P13" i="1"/>
  <c r="P21" i="1"/>
  <c r="S16" i="1" l="1"/>
  <c r="S23" i="1"/>
  <c r="T23" i="1" s="1"/>
  <c r="S18" i="1"/>
  <c r="Q15" i="1"/>
  <c r="T15" i="1" s="1"/>
  <c r="T16" i="1"/>
  <c r="T18" i="1"/>
  <c r="S22" i="1"/>
  <c r="Q22" i="1"/>
  <c r="Q14" i="1"/>
  <c r="T14" i="1" s="1"/>
  <c r="Q30" i="1"/>
  <c r="T30" i="1" s="1"/>
  <c r="T29" i="1"/>
  <c r="Q26" i="1"/>
  <c r="T26" i="1" s="1"/>
  <c r="Q17" i="1"/>
  <c r="S17" i="1"/>
  <c r="Q31" i="1"/>
  <c r="T31" i="1" s="1"/>
  <c r="Q20" i="1"/>
  <c r="S20" i="1"/>
  <c r="Q28" i="1"/>
  <c r="S28" i="1"/>
  <c r="Q25" i="1"/>
  <c r="S25" i="1"/>
  <c r="S19" i="1"/>
  <c r="Q19" i="1"/>
  <c r="Q21" i="1"/>
  <c r="S21" i="1"/>
  <c r="T32" i="1"/>
  <c r="S13" i="1"/>
  <c r="Q13" i="1"/>
  <c r="S27" i="1"/>
  <c r="Q27" i="1"/>
  <c r="T24" i="1"/>
  <c r="T17" i="1" l="1"/>
  <c r="T13" i="1"/>
  <c r="T22" i="1"/>
  <c r="T19" i="1"/>
  <c r="T25" i="1"/>
  <c r="T20" i="1"/>
  <c r="T28" i="1"/>
  <c r="T21" i="1"/>
  <c r="T27" i="1"/>
</calcChain>
</file>

<file path=xl/sharedStrings.xml><?xml version="1.0" encoding="utf-8"?>
<sst xmlns="http://schemas.openxmlformats.org/spreadsheetml/2006/main" count="114" uniqueCount="67">
  <si>
    <t>Blank</t>
  </si>
  <si>
    <t>Sample</t>
  </si>
  <si>
    <t>Glucan (mg/L) 
"as is"</t>
  </si>
  <si>
    <t>Extract volume (mL)</t>
  </si>
  <si>
    <t>Glucan (g/100 g) 
"as is"</t>
  </si>
  <si>
    <t>Absorbance values</t>
  </si>
  <si>
    <t>Factor:</t>
  </si>
  <si>
    <t>Average sample</t>
  </si>
  <si>
    <t>Sample weight (mg)</t>
  </si>
  <si>
    <t>Beta-Glucan (mg/L) 
"as is"</t>
  </si>
  <si>
    <t>Beta-Glucan (g/100 g) 
"as is"</t>
  </si>
  <si>
    <t>Absorbance values for 100 micrograms of D-glucose standard</t>
  </si>
  <si>
    <t>Glucan (g/100 g) 
"dwb"</t>
  </si>
  <si>
    <t>Beta-Glucan (g/100 g) 
"dwb"</t>
  </si>
  <si>
    <t>Moisture Content %</t>
  </si>
  <si>
    <t>Rep. 1</t>
  </si>
  <si>
    <t>Rep. 2</t>
  </si>
  <si>
    <t>Rep. 3</t>
  </si>
  <si>
    <t>Rep. 4</t>
  </si>
  <si>
    <t>Average</t>
  </si>
  <si>
    <r>
      <t xml:space="preserve">This </t>
    </r>
    <r>
      <rPr>
        <b/>
        <sz val="11"/>
        <color indexed="17"/>
        <rFont val="Times New Roman"/>
        <family val="1"/>
      </rPr>
      <t>Mega-Calc</t>
    </r>
    <r>
      <rPr>
        <vertAlign val="superscript"/>
        <sz val="11"/>
        <rFont val="Gill Sans MT"/>
        <family val="2"/>
      </rPr>
      <t>TM</t>
    </r>
    <r>
      <rPr>
        <sz val="11"/>
        <rFont val="Gill Sans MT"/>
        <family val="2"/>
      </rPr>
      <t xml:space="preserve"> is optimised for the Mixed Linkage Beta-Glucan Streamlined Method (AOAC Method 995.16; AACC method 32-23). However, by adjusting weights and volumes, it can also be used for the EBC Beta-Glucan Methods.  Thus: 
for EBC Method 3.11.1 (barley), sample weight is 500 mg and extraction volume is 30 mL; 
for EBC Method 4.16.1 (malt), sample weight is 1000 mg and extraction volume is 30 mL; 
for EBC Method 8.11.1 (wort), sample analysed is equivalent to 0.1 mL of the original wort; 
for EBC Method 3.11.1 (beer), sample analysed is equivalent to 0.25 mL of the original beer.</t>
    </r>
  </si>
  <si>
    <t>Sample identifier</t>
  </si>
  <si>
    <t>If you have specific questions, please contact us directly:</t>
  </si>
  <si>
    <t>General Information:</t>
  </si>
  <si>
    <t>info@megazyme.com</t>
  </si>
  <si>
    <t>Contact Us</t>
  </si>
  <si>
    <t xml:space="preserve">Further Support </t>
  </si>
  <si>
    <t>To obtain further information about the specific test, or indeed any of the Megazyme products, please consult our web site.</t>
  </si>
  <si>
    <t>www.megazyme.com</t>
  </si>
  <si>
    <t>Technical Support:</t>
  </si>
  <si>
    <t>Customer Support and Sales Information:</t>
  </si>
  <si>
    <t>Sample details</t>
  </si>
  <si>
    <t>Sample volume 
(mL)</t>
  </si>
  <si>
    <t>Dilution 
(-fold)</t>
  </si>
  <si>
    <r>
      <t>Welcome to Megazyme</t>
    </r>
    <r>
      <rPr>
        <sz val="12"/>
        <rFont val="Gill Sans MT"/>
        <family val="2"/>
      </rPr>
      <t xml:space="preserve"> </t>
    </r>
  </si>
  <si>
    <r>
      <t>Instructions for Use of Mega-Calc</t>
    </r>
    <r>
      <rPr>
        <vertAlign val="superscript"/>
        <sz val="12"/>
        <rFont val="Gill Sans MT"/>
        <family val="2"/>
      </rPr>
      <t>TM</t>
    </r>
  </si>
  <si>
    <t xml:space="preserve"> </t>
  </si>
  <si>
    <r>
      <t xml:space="preserve">On the </t>
    </r>
    <r>
      <rPr>
        <b/>
        <sz val="11"/>
        <color indexed="17"/>
        <rFont val="Times New Roman"/>
        <family val="1"/>
      </rPr>
      <t>Mega-Calc</t>
    </r>
    <r>
      <rPr>
        <vertAlign val="superscript"/>
        <sz val="11"/>
        <rFont val="Gill Sans MT"/>
        <family val="2"/>
      </rPr>
      <t>TM</t>
    </r>
    <r>
      <rPr>
        <sz val="11"/>
        <rFont val="Gill Sans MT"/>
        <family val="2"/>
      </rPr>
      <t xml:space="preserve"> page, fill in the orange boxes and it will provide automatic results in the white boxes.</t>
    </r>
  </si>
  <si>
    <t>To zoom up or down, ensure the Standard tool bar is showing (View &gt; Toolbars) &amp; select a value from the Zoom drop-down list.</t>
  </si>
  <si>
    <t>Megazyme Knowledge Base</t>
  </si>
  <si>
    <t>Customer Support</t>
  </si>
  <si>
    <t>Rep.3</t>
  </si>
  <si>
    <t>Rep.4</t>
  </si>
  <si>
    <t>Factor [=100 (micrograms of D-glucose)/Absorbance for 100 micrograms of D-glucose]</t>
  </si>
  <si>
    <t>Extraction</t>
  </si>
  <si>
    <t>Results</t>
  </si>
  <si>
    <t>Solids</t>
  </si>
  <si>
    <t>Sample Vol. (SV) 
(mL)</t>
  </si>
  <si>
    <t>Diluted Sample Vol. (DSV)
(mL)</t>
  </si>
  <si>
    <t>Sample volume (mL)</t>
  </si>
  <si>
    <t>Dilution 
(D)
(-fold)</t>
  </si>
  <si>
    <r>
      <rPr>
        <b/>
        <sz val="10"/>
        <rFont val="Symbol"/>
        <family val="1"/>
      </rPr>
      <t>D</t>
    </r>
    <r>
      <rPr>
        <b/>
        <sz val="10"/>
        <rFont val="Gill Sans MT"/>
        <family val="2"/>
      </rPr>
      <t xml:space="preserve">Abs </t>
    </r>
  </si>
  <si>
    <t xml:space="preserve">Beta-Glucan 
"DWB" basis
(g/100 g)  </t>
  </si>
  <si>
    <r>
      <t xml:space="preserve">To further support you, our valued customer, we have developed the Megazyme </t>
    </r>
    <r>
      <rPr>
        <b/>
        <sz val="11"/>
        <color indexed="17"/>
        <rFont val="Times New Roman"/>
        <family val="1"/>
      </rPr>
      <t>Mega-Calc</t>
    </r>
    <r>
      <rPr>
        <vertAlign val="superscript"/>
        <sz val="11"/>
        <rFont val="Gill Sans MT"/>
        <family val="2"/>
      </rPr>
      <t>TM</t>
    </r>
    <r>
      <rPr>
        <sz val="11"/>
        <rFont val="Gill Sans MT"/>
        <family val="2"/>
      </rPr>
      <t xml:space="preserve"> to assist you in calculating the 
concentration of analyte from raw absorbance data.</t>
    </r>
  </si>
  <si>
    <t>FOR SOLID SAMPLES:</t>
  </si>
  <si>
    <t>LIQUID SAMPLES:</t>
  </si>
  <si>
    <t>Beta-Glucan  
(g/100 g) 
"dwb"</t>
  </si>
  <si>
    <t xml:space="preserve">Beta-Glucan  
(mg/100 mL) </t>
  </si>
  <si>
    <t>K-BGLU 11/20</t>
  </si>
  <si>
    <r>
      <rPr>
        <b/>
        <sz val="10"/>
        <rFont val="Symbol"/>
        <family val="1"/>
        <charset val="2"/>
      </rPr>
      <t>D</t>
    </r>
    <r>
      <rPr>
        <b/>
        <sz val="10"/>
        <rFont val="Gill Sans MT"/>
        <family val="2"/>
      </rPr>
      <t>Abs</t>
    </r>
  </si>
  <si>
    <t xml:space="preserve">Beta-Glucan 
(g/100 mL) </t>
  </si>
  <si>
    <t>Sample Dry Weight (g/100 mL)</t>
  </si>
  <si>
    <t>AVE_SAMPLE ABS</t>
  </si>
  <si>
    <t>SAMPLE -BLANK ABS</t>
  </si>
  <si>
    <t>Blank Abs</t>
  </si>
  <si>
    <t>Sample Abs 1</t>
  </si>
  <si>
    <t>Sample Abs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</si>
</sst>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0">
    <font>
      <sz val="10"/>
      <name val="Arial"/>
    </font>
    <font>
      <sz val="10"/>
      <name val="Gill Sans MT"/>
      <family val="2"/>
    </font>
    <font>
      <b/>
      <sz val="10"/>
      <name val="Gill Sans MT"/>
      <family val="2"/>
    </font>
    <font>
      <u/>
      <sz val="10"/>
      <color indexed="12"/>
      <name val="Arial"/>
      <family val="2"/>
    </font>
    <font>
      <b/>
      <sz val="20"/>
      <color indexed="17"/>
      <name val="Times New Roman"/>
      <family val="1"/>
    </font>
    <font>
      <b/>
      <sz val="11"/>
      <color indexed="17"/>
      <name val="Times New Roman"/>
      <family val="1"/>
    </font>
    <font>
      <b/>
      <sz val="14"/>
      <name val="Gill Sans MT"/>
      <family val="2"/>
    </font>
    <font>
      <sz val="11"/>
      <name val="Gill Sans MT"/>
      <family val="2"/>
    </font>
    <font>
      <vertAlign val="superscript"/>
      <sz val="11"/>
      <name val="Gill Sans MT"/>
      <family val="2"/>
    </font>
    <font>
      <sz val="11"/>
      <name val="Arial"/>
      <family val="2"/>
    </font>
    <font>
      <b/>
      <sz val="12"/>
      <name val="Gill Sans MT"/>
      <family val="2"/>
    </font>
    <font>
      <sz val="12"/>
      <name val="Gill Sans MT"/>
      <family val="2"/>
    </font>
    <font>
      <b/>
      <sz val="11"/>
      <name val="Gill Sans MT"/>
      <family val="2"/>
    </font>
    <font>
      <u/>
      <sz val="11"/>
      <color indexed="12"/>
      <name val="Arial"/>
      <family val="2"/>
    </font>
    <font>
      <vertAlign val="superscript"/>
      <sz val="12"/>
      <name val="Gill Sans MT"/>
      <family val="2"/>
    </font>
    <font>
      <sz val="10"/>
      <name val="Arial"/>
      <family val="2"/>
    </font>
    <font>
      <b/>
      <sz val="10"/>
      <name val="Gill Sans MT"/>
      <family val="1"/>
    </font>
    <font>
      <b/>
      <sz val="10"/>
      <name val="Symbol"/>
      <family val="1"/>
    </font>
    <font>
      <b/>
      <sz val="10"/>
      <name val="Symbol"/>
      <family val="1"/>
      <charset val="2"/>
    </font>
    <font>
      <b/>
      <sz val="10"/>
      <name val="Gill Sans MT"/>
      <family val="1"/>
      <charset val="2"/>
    </font>
  </fonts>
  <fills count="10">
    <fill>
      <patternFill patternType="none"/>
    </fill>
    <fill>
      <patternFill patternType="gray125"/>
    </fill>
    <fill>
      <patternFill patternType="solid">
        <fgColor indexed="51"/>
        <bgColor indexed="64"/>
      </patternFill>
    </fill>
    <fill>
      <patternFill patternType="solid">
        <fgColor indexed="57"/>
        <bgColor indexed="64"/>
      </patternFill>
    </fill>
    <fill>
      <patternFill patternType="solid">
        <fgColor indexed="9"/>
        <bgColor indexed="64"/>
      </patternFill>
    </fill>
    <fill>
      <patternFill patternType="solid">
        <fgColor indexed="44"/>
        <bgColor indexed="64"/>
      </patternFill>
    </fill>
    <fill>
      <patternFill patternType="solid">
        <fgColor rgb="FF339966"/>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3">
    <xf numFmtId="0" fontId="0" fillId="0" borderId="0"/>
    <xf numFmtId="0" fontId="3" fillId="0" borderId="0" applyNumberFormat="0" applyFill="0" applyBorder="0" applyAlignment="0" applyProtection="0">
      <alignment vertical="top"/>
      <protection locked="0"/>
    </xf>
    <xf numFmtId="0" fontId="15" fillId="0" borderId="0"/>
  </cellStyleXfs>
  <cellXfs count="135">
    <xf numFmtId="0" fontId="0" fillId="0" borderId="0" xfId="0"/>
    <xf numFmtId="164" fontId="1" fillId="2" borderId="1" xfId="0" applyNumberFormat="1" applyFont="1" applyFill="1" applyBorder="1" applyProtection="1">
      <protection locked="0"/>
    </xf>
    <xf numFmtId="0" fontId="1" fillId="3" borderId="0" xfId="0" applyFont="1" applyFill="1" applyBorder="1" applyProtection="1"/>
    <xf numFmtId="0" fontId="1" fillId="0" borderId="0" xfId="0" applyFont="1" applyProtection="1"/>
    <xf numFmtId="0" fontId="1" fillId="4" borderId="0" xfId="0" applyFont="1" applyFill="1" applyBorder="1" applyProtection="1"/>
    <xf numFmtId="0" fontId="1" fillId="4" borderId="0" xfId="0" applyFont="1" applyFill="1" applyProtection="1"/>
    <xf numFmtId="0" fontId="2" fillId="4" borderId="1" xfId="0" applyFont="1" applyFill="1" applyBorder="1" applyAlignment="1" applyProtection="1">
      <alignment horizontal="left" vertical="top" wrapText="1"/>
    </xf>
    <xf numFmtId="0" fontId="2" fillId="4" borderId="1" xfId="0" applyFont="1" applyFill="1" applyBorder="1" applyAlignment="1" applyProtection="1">
      <alignment horizontal="center" vertical="top" wrapText="1"/>
    </xf>
    <xf numFmtId="0" fontId="2" fillId="4" borderId="0" xfId="0" applyFont="1" applyFill="1" applyBorder="1" applyProtection="1"/>
    <xf numFmtId="164" fontId="1" fillId="2" borderId="1" xfId="0" applyNumberFormat="1" applyFont="1" applyFill="1" applyBorder="1" applyProtection="1"/>
    <xf numFmtId="0" fontId="13" fillId="4" borderId="0" xfId="1" applyFont="1" applyFill="1" applyAlignment="1" applyProtection="1"/>
    <xf numFmtId="0" fontId="7" fillId="4" borderId="0" xfId="1" applyFont="1" applyFill="1" applyAlignment="1" applyProtection="1">
      <alignment wrapText="1"/>
    </xf>
    <xf numFmtId="0" fontId="2" fillId="4" borderId="2" xfId="0" applyFont="1" applyFill="1" applyBorder="1" applyAlignment="1" applyProtection="1">
      <alignment horizontal="center" vertical="top" wrapText="1"/>
    </xf>
    <xf numFmtId="164" fontId="1" fillId="2" borderId="1" xfId="0" applyNumberFormat="1" applyFont="1" applyFill="1" applyBorder="1" applyAlignment="1" applyProtection="1">
      <alignment horizontal="right"/>
      <protection locked="0"/>
    </xf>
    <xf numFmtId="164" fontId="1" fillId="2" borderId="3" xfId="0" applyNumberFormat="1" applyFont="1" applyFill="1" applyBorder="1" applyAlignment="1" applyProtection="1">
      <alignment horizontal="right"/>
      <protection locked="0"/>
    </xf>
    <xf numFmtId="0" fontId="1" fillId="2" borderId="1" xfId="0" applyFont="1" applyFill="1" applyBorder="1" applyProtection="1">
      <protection locked="0"/>
    </xf>
    <xf numFmtId="2" fontId="1" fillId="2" borderId="1" xfId="0" applyNumberFormat="1" applyFont="1" applyFill="1" applyBorder="1" applyProtection="1">
      <protection locked="0"/>
    </xf>
    <xf numFmtId="0" fontId="2" fillId="5" borderId="2" xfId="0" applyFont="1" applyFill="1" applyBorder="1" applyAlignment="1" applyProtection="1">
      <alignment horizontal="center" vertical="top" wrapText="1"/>
    </xf>
    <xf numFmtId="0" fontId="15" fillId="0" borderId="0" xfId="0" applyFont="1" applyBorder="1" applyAlignment="1" applyProtection="1">
      <alignment horizontal="left"/>
    </xf>
    <xf numFmtId="0" fontId="1" fillId="4" borderId="0" xfId="0" applyFont="1" applyFill="1" applyBorder="1" applyAlignment="1" applyProtection="1">
      <alignment horizontal="center"/>
    </xf>
    <xf numFmtId="0" fontId="1" fillId="4" borderId="1" xfId="0" applyFont="1" applyFill="1" applyBorder="1" applyAlignment="1" applyProtection="1">
      <alignment horizontal="center"/>
    </xf>
    <xf numFmtId="0" fontId="1" fillId="4" borderId="1" xfId="0" applyFont="1" applyFill="1" applyBorder="1" applyAlignment="1" applyProtection="1"/>
    <xf numFmtId="164" fontId="1" fillId="4" borderId="1" xfId="0" applyNumberFormat="1" applyFont="1" applyFill="1" applyBorder="1" applyAlignment="1" applyProtection="1">
      <alignment horizontal="right"/>
    </xf>
    <xf numFmtId="164" fontId="1" fillId="4" borderId="0" xfId="0" applyNumberFormat="1" applyFont="1" applyFill="1" applyProtection="1"/>
    <xf numFmtId="0" fontId="1" fillId="0" borderId="0" xfId="0" applyFont="1" applyFill="1" applyProtection="1"/>
    <xf numFmtId="0" fontId="2" fillId="4" borderId="2" xfId="0" applyFont="1" applyFill="1" applyBorder="1" applyAlignment="1" applyProtection="1">
      <alignment horizontal="left" vertical="top" wrapText="1"/>
    </xf>
    <xf numFmtId="0" fontId="1" fillId="2" borderId="1" xfId="0" applyFont="1" applyFill="1" applyBorder="1" applyProtection="1"/>
    <xf numFmtId="164" fontId="1" fillId="4" borderId="1" xfId="0" applyNumberFormat="1" applyFont="1" applyFill="1" applyBorder="1" applyProtection="1"/>
    <xf numFmtId="2" fontId="1" fillId="2" borderId="1" xfId="0" applyNumberFormat="1" applyFont="1" applyFill="1" applyBorder="1" applyProtection="1"/>
    <xf numFmtId="0" fontId="1" fillId="3" borderId="0" xfId="0" applyFont="1" applyFill="1" applyProtection="1"/>
    <xf numFmtId="16" fontId="1" fillId="4" borderId="0" xfId="0" applyNumberFormat="1" applyFont="1" applyFill="1" applyBorder="1" applyProtection="1"/>
    <xf numFmtId="0" fontId="1" fillId="3" borderId="0" xfId="0" applyFont="1" applyFill="1" applyBorder="1" applyAlignment="1" applyProtection="1">
      <alignment horizontal="left" vertical="top" wrapText="1"/>
    </xf>
    <xf numFmtId="0" fontId="1" fillId="4" borderId="0" xfId="0" applyFont="1" applyFill="1" applyBorder="1" applyAlignment="1" applyProtection="1">
      <alignment horizontal="left" vertical="top" wrapText="1"/>
    </xf>
    <xf numFmtId="0" fontId="1" fillId="5" borderId="1" xfId="0" applyFont="1" applyFill="1" applyBorder="1" applyAlignment="1" applyProtection="1">
      <alignment horizontal="center" vertical="top" wrapText="1"/>
    </xf>
    <xf numFmtId="0" fontId="2" fillId="4" borderId="0" xfId="0" applyFont="1" applyFill="1" applyBorder="1" applyAlignment="1" applyProtection="1">
      <alignment horizontal="left" vertical="top" wrapText="1"/>
    </xf>
    <xf numFmtId="0" fontId="1" fillId="3" borderId="0" xfId="0" applyFont="1" applyFill="1" applyAlignment="1" applyProtection="1">
      <alignment horizontal="left" vertical="top" wrapText="1"/>
    </xf>
    <xf numFmtId="0" fontId="1" fillId="0" borderId="0" xfId="0" applyFont="1" applyAlignment="1" applyProtection="1">
      <alignment horizontal="left" vertical="top" wrapText="1"/>
    </xf>
    <xf numFmtId="0" fontId="2" fillId="4" borderId="4" xfId="0" applyFont="1" applyFill="1" applyBorder="1" applyAlignment="1" applyProtection="1">
      <alignment horizontal="left" vertical="top" wrapText="1"/>
    </xf>
    <xf numFmtId="0" fontId="1" fillId="5" borderId="4" xfId="0" applyFont="1" applyFill="1" applyBorder="1" applyAlignment="1" applyProtection="1">
      <alignment horizontal="center" vertical="top" wrapText="1"/>
    </xf>
    <xf numFmtId="0" fontId="2" fillId="5" borderId="2" xfId="0" applyFont="1" applyFill="1" applyBorder="1" applyAlignment="1" applyProtection="1">
      <alignment horizontal="left" vertical="top" wrapText="1"/>
    </xf>
    <xf numFmtId="0" fontId="1" fillId="4" borderId="1" xfId="0" applyFont="1" applyFill="1" applyBorder="1" applyProtection="1"/>
    <xf numFmtId="164" fontId="1" fillId="5" borderId="1" xfId="0" applyNumberFormat="1" applyFont="1" applyFill="1" applyBorder="1" applyProtection="1"/>
    <xf numFmtId="0" fontId="1" fillId="5" borderId="1" xfId="0" applyFont="1" applyFill="1" applyBorder="1" applyProtection="1"/>
    <xf numFmtId="164" fontId="1" fillId="4" borderId="0" xfId="0" applyNumberFormat="1" applyFont="1" applyFill="1" applyBorder="1" applyProtection="1"/>
    <xf numFmtId="0" fontId="1" fillId="4" borderId="0" xfId="0" applyFont="1" applyFill="1" applyProtection="1">
      <protection locked="0"/>
    </xf>
    <xf numFmtId="0" fontId="2" fillId="4" borderId="3" xfId="0" applyFont="1" applyFill="1" applyBorder="1" applyAlignment="1" applyProtection="1">
      <alignment horizontal="center" vertical="top" wrapText="1"/>
    </xf>
    <xf numFmtId="0" fontId="1" fillId="6" borderId="0" xfId="2" applyFont="1" applyFill="1"/>
    <xf numFmtId="0" fontId="1" fillId="3" borderId="0" xfId="2" applyFont="1" applyFill="1"/>
    <xf numFmtId="0" fontId="1" fillId="4" borderId="0" xfId="2" applyFont="1" applyFill="1"/>
    <xf numFmtId="0" fontId="1" fillId="3" borderId="0" xfId="2" applyFont="1" applyFill="1" applyAlignment="1">
      <alignment horizontal="left" vertical="top" wrapText="1"/>
    </xf>
    <xf numFmtId="0" fontId="1" fillId="0" borderId="0" xfId="2" applyFont="1"/>
    <xf numFmtId="0" fontId="1" fillId="7" borderId="0" xfId="2" applyFont="1" applyFill="1"/>
    <xf numFmtId="0" fontId="2" fillId="4" borderId="0" xfId="2" applyFont="1" applyFill="1" applyAlignment="1">
      <alignment horizontal="right"/>
    </xf>
    <xf numFmtId="164" fontId="1" fillId="7" borderId="0" xfId="2" applyNumberFormat="1" applyFont="1" applyFill="1" applyAlignment="1" applyProtection="1">
      <alignment vertical="center"/>
      <protection locked="0"/>
    </xf>
    <xf numFmtId="164" fontId="1" fillId="2" borderId="6" xfId="2" applyNumberFormat="1" applyFont="1" applyFill="1" applyBorder="1" applyAlignment="1" applyProtection="1">
      <alignment vertical="center"/>
      <protection locked="0"/>
    </xf>
    <xf numFmtId="0" fontId="15" fillId="7" borderId="0" xfId="2" applyFill="1" applyAlignment="1" applyProtection="1">
      <alignment horizontal="left"/>
      <protection locked="0"/>
    </xf>
    <xf numFmtId="0" fontId="15" fillId="0" borderId="0" xfId="2" applyAlignment="1" applyProtection="1">
      <alignment horizontal="left"/>
      <protection locked="0"/>
    </xf>
    <xf numFmtId="0" fontId="2" fillId="4" borderId="0" xfId="2" applyFont="1" applyFill="1"/>
    <xf numFmtId="0" fontId="1" fillId="4" borderId="1" xfId="2" applyFont="1" applyFill="1" applyBorder="1" applyAlignment="1">
      <alignment horizontal="center"/>
    </xf>
    <xf numFmtId="0" fontId="1" fillId="4" borderId="1" xfId="2" applyFont="1" applyFill="1" applyBorder="1"/>
    <xf numFmtId="164" fontId="1" fillId="2" borderId="1" xfId="2" applyNumberFormat="1" applyFont="1" applyFill="1" applyBorder="1" applyAlignment="1" applyProtection="1">
      <alignment horizontal="right"/>
      <protection locked="0"/>
    </xf>
    <xf numFmtId="164" fontId="1" fillId="2" borderId="3" xfId="2" applyNumberFormat="1" applyFont="1" applyFill="1" applyBorder="1" applyAlignment="1" applyProtection="1">
      <alignment horizontal="right"/>
      <protection locked="0"/>
    </xf>
    <xf numFmtId="164" fontId="1" fillId="4" borderId="1" xfId="2" applyNumberFormat="1" applyFont="1" applyFill="1" applyBorder="1" applyAlignment="1">
      <alignment horizontal="right"/>
    </xf>
    <xf numFmtId="164" fontId="1" fillId="4" borderId="0" xfId="2" applyNumberFormat="1" applyFont="1" applyFill="1" applyAlignment="1" applyProtection="1">
      <alignment horizontal="right"/>
      <protection locked="0"/>
    </xf>
    <xf numFmtId="164" fontId="1" fillId="7" borderId="0" xfId="2" applyNumberFormat="1" applyFont="1" applyFill="1" applyAlignment="1" applyProtection="1">
      <alignment horizontal="right"/>
      <protection locked="0"/>
    </xf>
    <xf numFmtId="164" fontId="1" fillId="5" borderId="1" xfId="2" applyNumberFormat="1" applyFont="1" applyFill="1" applyBorder="1"/>
    <xf numFmtId="164" fontId="1" fillId="7" borderId="0" xfId="2" applyNumberFormat="1" applyFont="1" applyFill="1"/>
    <xf numFmtId="0" fontId="1" fillId="4" borderId="0" xfId="2" applyFont="1" applyFill="1" applyAlignment="1">
      <alignment horizontal="left" vertical="top" wrapText="1"/>
    </xf>
    <xf numFmtId="0" fontId="2" fillId="4" borderId="2" xfId="2" applyFont="1" applyFill="1" applyBorder="1" applyAlignment="1">
      <alignment horizontal="center" vertical="center" wrapText="1"/>
    </xf>
    <xf numFmtId="0" fontId="2" fillId="4" borderId="1" xfId="2" applyFont="1" applyFill="1" applyBorder="1" applyAlignment="1">
      <alignment horizontal="center" vertical="center" wrapText="1"/>
    </xf>
    <xf numFmtId="0" fontId="2" fillId="4" borderId="3" xfId="2" applyFont="1" applyFill="1" applyBorder="1" applyAlignment="1">
      <alignment horizontal="center" vertical="center" wrapText="1"/>
    </xf>
    <xf numFmtId="0" fontId="2" fillId="4" borderId="0" xfId="2" applyFont="1" applyFill="1" applyAlignment="1">
      <alignment horizontal="center" vertical="center" wrapText="1"/>
    </xf>
    <xf numFmtId="0" fontId="15" fillId="0" borderId="5" xfId="2" applyBorder="1" applyAlignment="1">
      <alignment horizontal="center" vertical="center" wrapText="1"/>
    </xf>
    <xf numFmtId="0" fontId="16" fillId="4" borderId="1" xfId="2" applyFont="1" applyFill="1" applyBorder="1" applyAlignment="1">
      <alignment horizontal="center" vertical="center" wrapText="1"/>
    </xf>
    <xf numFmtId="0" fontId="2" fillId="5" borderId="1" xfId="2" applyFont="1" applyFill="1" applyBorder="1" applyAlignment="1">
      <alignment horizontal="center" vertical="center" wrapText="1"/>
    </xf>
    <xf numFmtId="0" fontId="2" fillId="4" borderId="0" xfId="2" applyFont="1" applyFill="1" applyAlignment="1">
      <alignment horizontal="left" vertical="top" wrapText="1"/>
    </xf>
    <xf numFmtId="0" fontId="1" fillId="0" borderId="0" xfId="2" applyFont="1" applyAlignment="1">
      <alignment horizontal="left" vertical="top" wrapText="1"/>
    </xf>
    <xf numFmtId="0" fontId="1" fillId="2" borderId="1" xfId="2" applyFont="1" applyFill="1" applyBorder="1" applyProtection="1">
      <protection locked="0"/>
    </xf>
    <xf numFmtId="2" fontId="1" fillId="2" borderId="1" xfId="2" applyNumberFormat="1" applyFont="1" applyFill="1" applyBorder="1" applyProtection="1">
      <protection locked="0"/>
    </xf>
    <xf numFmtId="164" fontId="1" fillId="2" borderId="1" xfId="2" applyNumberFormat="1" applyFont="1" applyFill="1" applyBorder="1" applyProtection="1">
      <protection locked="0"/>
    </xf>
    <xf numFmtId="164" fontId="1" fillId="4" borderId="1" xfId="2" applyNumberFormat="1" applyFont="1" applyFill="1" applyBorder="1"/>
    <xf numFmtId="0" fontId="1" fillId="4" borderId="0" xfId="2" applyFont="1" applyFill="1" applyProtection="1">
      <protection locked="0"/>
    </xf>
    <xf numFmtId="164" fontId="1" fillId="4" borderId="0" xfId="2" applyNumberFormat="1" applyFont="1" applyFill="1"/>
    <xf numFmtId="164" fontId="1" fillId="4" borderId="0" xfId="2" applyNumberFormat="1" applyFont="1" applyFill="1" applyProtection="1">
      <protection locked="0"/>
    </xf>
    <xf numFmtId="0" fontId="1" fillId="3" borderId="0" xfId="2" applyFont="1" applyFill="1" applyAlignment="1">
      <alignment horizontal="left"/>
    </xf>
    <xf numFmtId="0" fontId="1" fillId="4" borderId="0" xfId="2" applyFont="1" applyFill="1" applyAlignment="1">
      <alignment horizontal="left"/>
    </xf>
    <xf numFmtId="0" fontId="4" fillId="4" borderId="0" xfId="2" applyFont="1" applyFill="1" applyAlignment="1">
      <alignment horizontal="left" vertical="top"/>
    </xf>
    <xf numFmtId="0" fontId="6" fillId="4" borderId="0" xfId="2" applyFont="1" applyFill="1" applyAlignment="1">
      <alignment horizontal="left" vertical="top"/>
    </xf>
    <xf numFmtId="0" fontId="10" fillId="4" borderId="0" xfId="2" applyFont="1" applyFill="1"/>
    <xf numFmtId="0" fontId="2" fillId="4" borderId="0" xfId="2" quotePrefix="1" applyFont="1" applyFill="1" applyAlignment="1">
      <alignment horizontal="center" vertical="top" wrapText="1"/>
    </xf>
    <xf numFmtId="164" fontId="1" fillId="4" borderId="0" xfId="2" applyNumberFormat="1" applyFont="1" applyFill="1" applyAlignment="1">
      <alignment horizontal="left"/>
    </xf>
    <xf numFmtId="0" fontId="7" fillId="4" borderId="0" xfId="2" applyFont="1" applyFill="1"/>
    <xf numFmtId="0" fontId="2" fillId="7" borderId="0" xfId="2" applyFont="1" applyFill="1"/>
    <xf numFmtId="0" fontId="2" fillId="7" borderId="1" xfId="2" applyFont="1" applyFill="1" applyBorder="1" applyAlignment="1">
      <alignment horizontal="center" vertical="center" wrapText="1"/>
    </xf>
    <xf numFmtId="164" fontId="1" fillId="7" borderId="1" xfId="2" applyNumberFormat="1" applyFont="1" applyFill="1" applyBorder="1"/>
    <xf numFmtId="164" fontId="1" fillId="4" borderId="0" xfId="2" applyNumberFormat="1" applyFont="1" applyFill="1" applyAlignment="1">
      <alignment horizontal="right"/>
    </xf>
    <xf numFmtId="0" fontId="1" fillId="9" borderId="0" xfId="2" applyFont="1" applyFill="1" applyAlignment="1">
      <alignment horizontal="left"/>
    </xf>
    <xf numFmtId="0" fontId="10" fillId="4" borderId="0" xfId="2" applyFont="1" applyFill="1" applyAlignment="1">
      <alignment horizontal="left"/>
    </xf>
    <xf numFmtId="164" fontId="7" fillId="4" borderId="0" xfId="2" applyNumberFormat="1" applyFont="1" applyFill="1" applyAlignment="1">
      <alignment horizontal="right"/>
    </xf>
    <xf numFmtId="0" fontId="12" fillId="4" borderId="0" xfId="2" applyFont="1" applyFill="1"/>
    <xf numFmtId="0" fontId="7" fillId="4" borderId="0" xfId="2" applyFont="1" applyFill="1" applyAlignment="1">
      <alignment wrapText="1"/>
    </xf>
    <xf numFmtId="0" fontId="1" fillId="7" borderId="0" xfId="2" applyFont="1" applyFill="1" applyAlignment="1">
      <alignment wrapText="1"/>
    </xf>
    <xf numFmtId="0" fontId="15" fillId="4" borderId="0" xfId="2" applyFill="1" applyAlignment="1">
      <alignment wrapText="1"/>
    </xf>
    <xf numFmtId="0" fontId="9" fillId="4" borderId="0" xfId="2" applyFont="1" applyFill="1" applyAlignment="1">
      <alignment wrapText="1"/>
    </xf>
    <xf numFmtId="0" fontId="12" fillId="0" borderId="0" xfId="2" applyFont="1"/>
    <xf numFmtId="0" fontId="1" fillId="6" borderId="0" xfId="2" applyFont="1" applyFill="1" applyAlignment="1">
      <alignment horizontal="left"/>
    </xf>
    <xf numFmtId="0" fontId="2" fillId="4" borderId="7" xfId="0" applyFont="1" applyFill="1" applyBorder="1" applyAlignment="1" applyProtection="1">
      <alignment horizontal="center" vertical="top" wrapText="1"/>
    </xf>
    <xf numFmtId="0" fontId="1" fillId="2" borderId="3" xfId="0" applyFont="1" applyFill="1" applyBorder="1" applyProtection="1"/>
    <xf numFmtId="0" fontId="2" fillId="7" borderId="1" xfId="0" applyFont="1" applyFill="1" applyBorder="1" applyAlignment="1" applyProtection="1">
      <alignment horizontal="center" vertical="top" wrapText="1"/>
    </xf>
    <xf numFmtId="0" fontId="2" fillId="7" borderId="2" xfId="0" applyFont="1" applyFill="1" applyBorder="1" applyAlignment="1" applyProtection="1">
      <alignment horizontal="center" vertical="top" wrapText="1"/>
    </xf>
    <xf numFmtId="0" fontId="1" fillId="7" borderId="1" xfId="0" applyFont="1" applyFill="1" applyBorder="1" applyProtection="1">
      <protection locked="0"/>
    </xf>
    <xf numFmtId="164" fontId="1" fillId="7" borderId="1" xfId="0" applyNumberFormat="1" applyFont="1" applyFill="1" applyBorder="1" applyProtection="1"/>
    <xf numFmtId="0" fontId="12" fillId="7" borderId="0" xfId="2" applyFont="1" applyFill="1"/>
    <xf numFmtId="0" fontId="19" fillId="4" borderId="2" xfId="0" applyFont="1" applyFill="1" applyBorder="1" applyAlignment="1" applyProtection="1">
      <alignment horizontal="center" vertical="top" wrapText="1"/>
    </xf>
    <xf numFmtId="0" fontId="7" fillId="4" borderId="0" xfId="2" applyFont="1" applyFill="1" applyAlignment="1">
      <alignment horizontal="left" vertical="top" wrapText="1"/>
    </xf>
    <xf numFmtId="164" fontId="1" fillId="2" borderId="3" xfId="2" applyNumberFormat="1" applyFont="1" applyFill="1" applyBorder="1" applyAlignment="1" applyProtection="1">
      <alignment horizontal="center" vertical="center"/>
      <protection locked="0"/>
    </xf>
    <xf numFmtId="164" fontId="1" fillId="2" borderId="5" xfId="2" applyNumberFormat="1" applyFont="1" applyFill="1" applyBorder="1" applyAlignment="1" applyProtection="1">
      <alignment horizontal="center" vertical="center"/>
      <protection locked="0"/>
    </xf>
    <xf numFmtId="164" fontId="1" fillId="2" borderId="6" xfId="2" applyNumberFormat="1" applyFont="1" applyFill="1" applyBorder="1" applyAlignment="1" applyProtection="1">
      <alignment horizontal="center" vertical="center"/>
      <protection locked="0"/>
    </xf>
    <xf numFmtId="0" fontId="7" fillId="4" borderId="0" xfId="2" applyFont="1" applyFill="1" applyAlignment="1">
      <alignment vertical="top" wrapText="1"/>
    </xf>
    <xf numFmtId="0" fontId="15" fillId="0" borderId="0" xfId="2"/>
    <xf numFmtId="0" fontId="7" fillId="4" borderId="0" xfId="0" applyFont="1" applyFill="1" applyAlignment="1" applyProtection="1">
      <alignment horizontal="left" vertical="top" wrapText="1"/>
    </xf>
    <xf numFmtId="0" fontId="2" fillId="4" borderId="3" xfId="0" applyFont="1" applyFill="1" applyBorder="1" applyAlignment="1" applyProtection="1">
      <alignment horizontal="center" vertical="top" wrapText="1"/>
    </xf>
    <xf numFmtId="0" fontId="0" fillId="0" borderId="5" xfId="0" applyBorder="1" applyAlignment="1" applyProtection="1">
      <alignment horizontal="center" vertical="top" wrapText="1"/>
    </xf>
    <xf numFmtId="0" fontId="0" fillId="0" borderId="6" xfId="0" applyBorder="1" applyAlignment="1" applyProtection="1">
      <alignment horizontal="center" vertical="top" wrapText="1"/>
    </xf>
    <xf numFmtId="0" fontId="2" fillId="4" borderId="6" xfId="0" applyFont="1" applyFill="1" applyBorder="1" applyAlignment="1" applyProtection="1">
      <alignment horizontal="center" vertical="top" wrapText="1"/>
    </xf>
    <xf numFmtId="0" fontId="10" fillId="9" borderId="0" xfId="2" applyFont="1" applyFill="1" applyAlignment="1">
      <alignment horizontal="left" vertical="center"/>
    </xf>
    <xf numFmtId="0" fontId="10" fillId="8" borderId="0" xfId="2" applyFont="1" applyFill="1" applyAlignment="1">
      <alignment horizontal="left" vertical="center"/>
    </xf>
    <xf numFmtId="164" fontId="1" fillId="2" borderId="3" xfId="0" applyNumberFormat="1" applyFont="1" applyFill="1" applyBorder="1" applyAlignment="1" applyProtection="1">
      <alignment horizontal="left"/>
      <protection locked="0"/>
    </xf>
    <xf numFmtId="0" fontId="15" fillId="0" borderId="5" xfId="0" applyFont="1" applyBorder="1" applyAlignment="1" applyProtection="1">
      <alignment horizontal="left"/>
      <protection locked="0"/>
    </xf>
    <xf numFmtId="0" fontId="15" fillId="0" borderId="6" xfId="0" applyFont="1" applyBorder="1" applyAlignment="1" applyProtection="1">
      <alignment horizontal="left"/>
      <protection locked="0"/>
    </xf>
    <xf numFmtId="0" fontId="15" fillId="0" borderId="5" xfId="0" applyFont="1" applyBorder="1" applyAlignment="1" applyProtection="1">
      <alignment horizontal="center" vertical="top" wrapText="1"/>
    </xf>
    <xf numFmtId="0" fontId="15" fillId="0" borderId="6" xfId="0" applyFont="1" applyBorder="1" applyAlignment="1" applyProtection="1">
      <alignment horizontal="center" vertical="top" wrapText="1"/>
    </xf>
    <xf numFmtId="164" fontId="1" fillId="2" borderId="3" xfId="2" applyNumberFormat="1" applyFont="1" applyFill="1" applyBorder="1" applyAlignment="1" applyProtection="1">
      <alignment horizontal="left" vertical="center"/>
      <protection locked="0"/>
    </xf>
    <xf numFmtId="164" fontId="1" fillId="2" borderId="5" xfId="2" applyNumberFormat="1" applyFont="1" applyFill="1" applyBorder="1" applyAlignment="1" applyProtection="1">
      <alignment horizontal="left" vertical="center"/>
      <protection locked="0"/>
    </xf>
    <xf numFmtId="164" fontId="1" fillId="2" borderId="6" xfId="2" applyNumberFormat="1" applyFont="1" applyFill="1" applyBorder="1" applyAlignment="1" applyProtection="1">
      <alignment horizontal="left" vertical="center"/>
      <protection locked="0"/>
    </xf>
  </cellXfs>
  <cellStyles count="3">
    <cellStyle name="Hyperlink" xfId="1" builtinId="8"/>
    <cellStyle name="Normal" xfId="0" builtinId="0"/>
    <cellStyle name="Normal 2" xfId="2" xr:uid="{34093934-8FFC-43B8-848E-F8223AEB4D6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EFA9"/>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MegaCalc (Solids)'!A1"/><Relationship Id="rId1" Type="http://schemas.openxmlformats.org/officeDocument/2006/relationships/hyperlink" Target="#Contact_us"/><Relationship Id="rId6" Type="http://schemas.openxmlformats.org/officeDocument/2006/relationships/image" Target="../media/image1.png"/><Relationship Id="rId5" Type="http://schemas.openxmlformats.org/officeDocument/2006/relationships/hyperlink" Target="#'MegaCalc  (Liquids)'!A1"/><Relationship Id="rId4" Type="http://schemas.openxmlformats.org/officeDocument/2006/relationships/hyperlink" Target="#Instructions!B59"/></Relationships>
</file>

<file path=xl/drawings/_rels/drawing2.xml.rels><?xml version="1.0" encoding="UTF-8" standalone="yes"?>
<Relationships xmlns="http://schemas.openxmlformats.org/package/2006/relationships"><Relationship Id="rId3" Type="http://schemas.openxmlformats.org/officeDocument/2006/relationships/hyperlink" Target="#'MegaCalc (Solids)'!A1"/><Relationship Id="rId2" Type="http://schemas.openxmlformats.org/officeDocument/2006/relationships/hyperlink" Target="#Instructions!B59"/><Relationship Id="rId1" Type="http://schemas.openxmlformats.org/officeDocument/2006/relationships/hyperlink" Target="#Instructions!A1"/><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B59"/><Relationship Id="rId2" Type="http://schemas.openxmlformats.org/officeDocument/2006/relationships/hyperlink" Target="#Instructions!A1"/><Relationship Id="rId1" Type="http://schemas.openxmlformats.org/officeDocument/2006/relationships/hyperlink" Target="#'MegaCalc  (Liquids)'!A1"/><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1267239</xdr:colOff>
      <xdr:row>12</xdr:row>
      <xdr:rowOff>154470</xdr:rowOff>
    </xdr:from>
    <xdr:to>
      <xdr:col>6</xdr:col>
      <xdr:colOff>140805</xdr:colOff>
      <xdr:row>13</xdr:row>
      <xdr:rowOff>240195</xdr:rowOff>
    </xdr:to>
    <xdr:sp macro="" textlink="">
      <xdr:nvSpPr>
        <xdr:cNvPr id="2" name="Rectangle 8">
          <a:extLst>
            <a:ext uri="{FF2B5EF4-FFF2-40B4-BE49-F238E27FC236}">
              <a16:creationId xmlns:a16="http://schemas.microsoft.com/office/drawing/2014/main" id="{4B109D2A-2300-4EF6-BBCC-BB01A407DABB}"/>
            </a:ext>
          </a:extLst>
        </xdr:cNvPr>
        <xdr:cNvSpPr>
          <a:spLocks noChangeArrowheads="1"/>
        </xdr:cNvSpPr>
      </xdr:nvSpPr>
      <xdr:spPr bwMode="auto">
        <a:xfrm>
          <a:off x="1629189" y="3650145"/>
          <a:ext cx="1797741" cy="2762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1. Enter sample details</a:t>
          </a:r>
        </a:p>
      </xdr:txBody>
    </xdr:sp>
    <xdr:clientData/>
  </xdr:twoCellAnchor>
  <xdr:twoCellAnchor editAs="oneCell">
    <xdr:from>
      <xdr:col>12</xdr:col>
      <xdr:colOff>0</xdr:colOff>
      <xdr:row>44</xdr:row>
      <xdr:rowOff>57150</xdr:rowOff>
    </xdr:from>
    <xdr:to>
      <xdr:col>12</xdr:col>
      <xdr:colOff>0</xdr:colOff>
      <xdr:row>56</xdr:row>
      <xdr:rowOff>399636</xdr:rowOff>
    </xdr:to>
    <xdr:sp macro="" textlink="">
      <xdr:nvSpPr>
        <xdr:cNvPr id="3" name="Rectangle 16">
          <a:extLst>
            <a:ext uri="{FF2B5EF4-FFF2-40B4-BE49-F238E27FC236}">
              <a16:creationId xmlns:a16="http://schemas.microsoft.com/office/drawing/2014/main" id="{3263CD4C-1DD6-47A7-A358-BAB2D2BB03F2}"/>
            </a:ext>
          </a:extLst>
        </xdr:cNvPr>
        <xdr:cNvSpPr>
          <a:spLocks noChangeArrowheads="1"/>
        </xdr:cNvSpPr>
      </xdr:nvSpPr>
      <xdr:spPr bwMode="auto">
        <a:xfrm>
          <a:off x="7610475" y="10144125"/>
          <a:ext cx="0" cy="4085811"/>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GB" sz="1000" b="1" i="0" u="none" strike="noStrike" baseline="0">
              <a:solidFill>
                <a:srgbClr val="000000"/>
              </a:solidFill>
              <a:latin typeface="Gill Sans MT"/>
            </a:rPr>
            <a:t>5. Adjust sample volume </a:t>
          </a:r>
        </a:p>
        <a:p>
          <a:pPr algn="l" rtl="0">
            <a:defRPr sz="1000"/>
          </a:pPr>
          <a:r>
            <a:rPr lang="en-GB" sz="1000" b="0" i="0" u="none" strike="noStrike" baseline="0">
              <a:solidFill>
                <a:srgbClr val="000000"/>
              </a:solidFill>
              <a:latin typeface="Gill Sans MT"/>
            </a:rPr>
            <a:t>If a sample volume other than 0.1 mL is used, then enter the actual volume used.</a:t>
          </a:r>
        </a:p>
      </xdr:txBody>
    </xdr:sp>
    <xdr:clientData/>
  </xdr:twoCellAnchor>
  <xdr:twoCellAnchor editAs="oneCell">
    <xdr:from>
      <xdr:col>12</xdr:col>
      <xdr:colOff>0</xdr:colOff>
      <xdr:row>18</xdr:row>
      <xdr:rowOff>133350</xdr:rowOff>
    </xdr:from>
    <xdr:to>
      <xdr:col>12</xdr:col>
      <xdr:colOff>0</xdr:colOff>
      <xdr:row>28</xdr:row>
      <xdr:rowOff>28575</xdr:rowOff>
    </xdr:to>
    <xdr:sp macro="" textlink="">
      <xdr:nvSpPr>
        <xdr:cNvPr id="4" name="Rectangle 18">
          <a:extLst>
            <a:ext uri="{FF2B5EF4-FFF2-40B4-BE49-F238E27FC236}">
              <a16:creationId xmlns:a16="http://schemas.microsoft.com/office/drawing/2014/main" id="{70E36ACC-ABFA-458C-9F8F-CA957DA753AA}"/>
            </a:ext>
          </a:extLst>
        </xdr:cNvPr>
        <xdr:cNvSpPr>
          <a:spLocks noChangeArrowheads="1"/>
        </xdr:cNvSpPr>
      </xdr:nvSpPr>
      <xdr:spPr bwMode="auto">
        <a:xfrm>
          <a:off x="7610475" y="4829175"/>
          <a:ext cx="0" cy="2238375"/>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GB" sz="1000" b="1" i="0" u="none" strike="noStrike" baseline="0">
              <a:solidFill>
                <a:srgbClr val="000000"/>
              </a:solidFill>
              <a:latin typeface="Gill Sans MT"/>
            </a:rPr>
            <a:t>6. Adjust sample dilution </a:t>
          </a:r>
        </a:p>
        <a:p>
          <a:pPr algn="l" rtl="0">
            <a:defRPr sz="1000"/>
          </a:pPr>
          <a:r>
            <a:rPr lang="en-GB" sz="1000" b="0" i="0" u="none" strike="noStrike" baseline="0">
              <a:solidFill>
                <a:srgbClr val="000000"/>
              </a:solidFill>
              <a:latin typeface="Gill Sans MT"/>
            </a:rPr>
            <a:t>If samples are diluted before assay, enter the dilution factor (e.g. 10 for 10-fold).</a:t>
          </a:r>
        </a:p>
      </xdr:txBody>
    </xdr:sp>
    <xdr:clientData/>
  </xdr:twoCellAnchor>
  <xdr:twoCellAnchor editAs="oneCell">
    <xdr:from>
      <xdr:col>12</xdr:col>
      <xdr:colOff>0</xdr:colOff>
      <xdr:row>7</xdr:row>
      <xdr:rowOff>47625</xdr:rowOff>
    </xdr:from>
    <xdr:to>
      <xdr:col>12</xdr:col>
      <xdr:colOff>0</xdr:colOff>
      <xdr:row>7</xdr:row>
      <xdr:rowOff>257175</xdr:rowOff>
    </xdr:to>
    <xdr:sp macro="" textlink="">
      <xdr:nvSpPr>
        <xdr:cNvPr id="5" name="Text Box 37">
          <a:hlinkClick xmlns:r="http://schemas.openxmlformats.org/officeDocument/2006/relationships" r:id="rId1"/>
          <a:extLst>
            <a:ext uri="{FF2B5EF4-FFF2-40B4-BE49-F238E27FC236}">
              <a16:creationId xmlns:a16="http://schemas.microsoft.com/office/drawing/2014/main" id="{96D900F9-91FD-4036-860A-F43E5546CD39}"/>
            </a:ext>
          </a:extLst>
        </xdr:cNvPr>
        <xdr:cNvSpPr txBox="1">
          <a:spLocks noChangeArrowheads="1"/>
        </xdr:cNvSpPr>
      </xdr:nvSpPr>
      <xdr:spPr bwMode="auto">
        <a:xfrm>
          <a:off x="7610475" y="1981200"/>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p>
      </xdr:txBody>
    </xdr:sp>
    <xdr:clientData fPrintsWithSheet="0"/>
  </xdr:twoCellAnchor>
  <xdr:twoCellAnchor editAs="oneCell">
    <xdr:from>
      <xdr:col>12</xdr:col>
      <xdr:colOff>0</xdr:colOff>
      <xdr:row>7</xdr:row>
      <xdr:rowOff>85725</xdr:rowOff>
    </xdr:from>
    <xdr:to>
      <xdr:col>12</xdr:col>
      <xdr:colOff>0</xdr:colOff>
      <xdr:row>7</xdr:row>
      <xdr:rowOff>85725</xdr:rowOff>
    </xdr:to>
    <xdr:sp macro="" textlink="">
      <xdr:nvSpPr>
        <xdr:cNvPr id="6" name="Line 38">
          <a:extLst>
            <a:ext uri="{FF2B5EF4-FFF2-40B4-BE49-F238E27FC236}">
              <a16:creationId xmlns:a16="http://schemas.microsoft.com/office/drawing/2014/main" id="{EF1309C0-D9E8-4A13-831D-6D7BCC1CDC02}"/>
            </a:ext>
          </a:extLst>
        </xdr:cNvPr>
        <xdr:cNvSpPr>
          <a:spLocks noChangeShapeType="1"/>
        </xdr:cNvSpPr>
      </xdr:nvSpPr>
      <xdr:spPr bwMode="auto">
        <a:xfrm>
          <a:off x="7610475" y="20193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12</xdr:col>
      <xdr:colOff>0</xdr:colOff>
      <xdr:row>7</xdr:row>
      <xdr:rowOff>85725</xdr:rowOff>
    </xdr:from>
    <xdr:to>
      <xdr:col>12</xdr:col>
      <xdr:colOff>0</xdr:colOff>
      <xdr:row>7</xdr:row>
      <xdr:rowOff>85725</xdr:rowOff>
    </xdr:to>
    <xdr:sp macro="" textlink="">
      <xdr:nvSpPr>
        <xdr:cNvPr id="7" name="Line 39">
          <a:extLst>
            <a:ext uri="{FF2B5EF4-FFF2-40B4-BE49-F238E27FC236}">
              <a16:creationId xmlns:a16="http://schemas.microsoft.com/office/drawing/2014/main" id="{FE6D0823-812F-410D-9298-347BC182B950}"/>
            </a:ext>
          </a:extLst>
        </xdr:cNvPr>
        <xdr:cNvSpPr>
          <a:spLocks noChangeShapeType="1"/>
        </xdr:cNvSpPr>
      </xdr:nvSpPr>
      <xdr:spPr bwMode="auto">
        <a:xfrm flipH="1">
          <a:off x="7610475" y="20193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12</xdr:col>
      <xdr:colOff>0</xdr:colOff>
      <xdr:row>7</xdr:row>
      <xdr:rowOff>85725</xdr:rowOff>
    </xdr:from>
    <xdr:to>
      <xdr:col>12</xdr:col>
      <xdr:colOff>0</xdr:colOff>
      <xdr:row>7</xdr:row>
      <xdr:rowOff>85725</xdr:rowOff>
    </xdr:to>
    <xdr:sp macro="" textlink="">
      <xdr:nvSpPr>
        <xdr:cNvPr id="8" name="Line 40">
          <a:extLst>
            <a:ext uri="{FF2B5EF4-FFF2-40B4-BE49-F238E27FC236}">
              <a16:creationId xmlns:a16="http://schemas.microsoft.com/office/drawing/2014/main" id="{BC83BB83-F71C-466D-82A2-108C6B2E784F}"/>
            </a:ext>
          </a:extLst>
        </xdr:cNvPr>
        <xdr:cNvSpPr>
          <a:spLocks noChangeShapeType="1"/>
        </xdr:cNvSpPr>
      </xdr:nvSpPr>
      <xdr:spPr bwMode="auto">
        <a:xfrm flipH="1">
          <a:off x="7610475" y="20193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absolute">
    <xdr:from>
      <xdr:col>4</xdr:col>
      <xdr:colOff>232328</xdr:colOff>
      <xdr:row>7</xdr:row>
      <xdr:rowOff>529258</xdr:rowOff>
    </xdr:from>
    <xdr:to>
      <xdr:col>6</xdr:col>
      <xdr:colOff>366386</xdr:colOff>
      <xdr:row>7</xdr:row>
      <xdr:rowOff>760415</xdr:rowOff>
    </xdr:to>
    <xdr:sp macro="" textlink="">
      <xdr:nvSpPr>
        <xdr:cNvPr id="9" name="Text Box 43">
          <a:hlinkClick xmlns:r="http://schemas.openxmlformats.org/officeDocument/2006/relationships" r:id="rId2"/>
          <a:extLst>
            <a:ext uri="{FF2B5EF4-FFF2-40B4-BE49-F238E27FC236}">
              <a16:creationId xmlns:a16="http://schemas.microsoft.com/office/drawing/2014/main" id="{11280CA9-65EE-4B4A-AF0D-CB5A5724B85E}"/>
            </a:ext>
          </a:extLst>
        </xdr:cNvPr>
        <xdr:cNvSpPr txBox="1">
          <a:spLocks noChangeArrowheads="1"/>
        </xdr:cNvSpPr>
      </xdr:nvSpPr>
      <xdr:spPr bwMode="auto">
        <a:xfrm>
          <a:off x="2051603" y="2462833"/>
          <a:ext cx="1600908" cy="231157"/>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Use Mega-Calc (Solids)</a:t>
          </a:r>
        </a:p>
      </xdr:txBody>
    </xdr:sp>
    <xdr:clientData fPrintsWithSheet="0"/>
  </xdr:twoCellAnchor>
  <xdr:twoCellAnchor editAs="oneCell">
    <xdr:from>
      <xdr:col>1</xdr:col>
      <xdr:colOff>47625</xdr:colOff>
      <xdr:row>63</xdr:row>
      <xdr:rowOff>152400</xdr:rowOff>
    </xdr:from>
    <xdr:to>
      <xdr:col>3</xdr:col>
      <xdr:colOff>1339713</xdr:colOff>
      <xdr:row>64</xdr:row>
      <xdr:rowOff>161924</xdr:rowOff>
    </xdr:to>
    <xdr:sp macro="" textlink="">
      <xdr:nvSpPr>
        <xdr:cNvPr id="10" name="Text Box 44">
          <a:hlinkClick xmlns:r="http://schemas.openxmlformats.org/officeDocument/2006/relationships" r:id="rId3"/>
          <a:extLst>
            <a:ext uri="{FF2B5EF4-FFF2-40B4-BE49-F238E27FC236}">
              <a16:creationId xmlns:a16="http://schemas.microsoft.com/office/drawing/2014/main" id="{D83CD22D-04EC-49B5-BC15-E6FD371474F6}"/>
            </a:ext>
          </a:extLst>
        </xdr:cNvPr>
        <xdr:cNvSpPr txBox="1">
          <a:spLocks noChangeArrowheads="1"/>
        </xdr:cNvSpPr>
      </xdr:nvSpPr>
      <xdr:spPr bwMode="auto">
        <a:xfrm>
          <a:off x="161925" y="16430625"/>
          <a:ext cx="1539738" cy="219074"/>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Back to Top of Page</a:t>
          </a:r>
        </a:p>
      </xdr:txBody>
    </xdr:sp>
    <xdr:clientData fPrintsWithSheet="0"/>
  </xdr:twoCellAnchor>
  <xdr:twoCellAnchor editAs="oneCell">
    <xdr:from>
      <xdr:col>10</xdr:col>
      <xdr:colOff>246026</xdr:colOff>
      <xdr:row>13</xdr:row>
      <xdr:rowOff>74544</xdr:rowOff>
    </xdr:from>
    <xdr:to>
      <xdr:col>13</xdr:col>
      <xdr:colOff>667994</xdr:colOff>
      <xdr:row>18</xdr:row>
      <xdr:rowOff>33131</xdr:rowOff>
    </xdr:to>
    <xdr:sp macro="" textlink="">
      <xdr:nvSpPr>
        <xdr:cNvPr id="11" name="Rectangle 11">
          <a:extLst>
            <a:ext uri="{FF2B5EF4-FFF2-40B4-BE49-F238E27FC236}">
              <a16:creationId xmlns:a16="http://schemas.microsoft.com/office/drawing/2014/main" id="{24D2D21E-A085-4388-83CF-9947E9C11DAA}"/>
            </a:ext>
          </a:extLst>
        </xdr:cNvPr>
        <xdr:cNvSpPr>
          <a:spLocks noChangeArrowheads="1"/>
        </xdr:cNvSpPr>
      </xdr:nvSpPr>
      <xdr:spPr bwMode="auto">
        <a:xfrm>
          <a:off x="6199151" y="5170419"/>
          <a:ext cx="2812743" cy="968237"/>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2. Glucose standard</a:t>
          </a:r>
        </a:p>
        <a:p>
          <a:pPr algn="l" rtl="0">
            <a:defRPr sz="1000"/>
          </a:pPr>
          <a:r>
            <a:rPr lang="en-GB" sz="1100" b="0" i="0" u="none" strike="noStrike" baseline="0">
              <a:solidFill>
                <a:srgbClr val="000000"/>
              </a:solidFill>
              <a:latin typeface="Gill Sans MT"/>
            </a:rPr>
            <a:t>Insert D-glucose standard values.  The program will calculate the average if more than one value is added. The factor (F) will be automatically calculated.</a:t>
          </a:r>
        </a:p>
      </xdr:txBody>
    </xdr:sp>
    <xdr:clientData/>
  </xdr:twoCellAnchor>
  <xdr:twoCellAnchor>
    <xdr:from>
      <xdr:col>4</xdr:col>
      <xdr:colOff>561975</xdr:colOff>
      <xdr:row>3</xdr:row>
      <xdr:rowOff>0</xdr:rowOff>
    </xdr:from>
    <xdr:to>
      <xdr:col>13</xdr:col>
      <xdr:colOff>0</xdr:colOff>
      <xdr:row>3</xdr:row>
      <xdr:rowOff>276225</xdr:rowOff>
    </xdr:to>
    <xdr:sp macro="" textlink="">
      <xdr:nvSpPr>
        <xdr:cNvPr id="12" name="Text Box 81">
          <a:extLst>
            <a:ext uri="{FF2B5EF4-FFF2-40B4-BE49-F238E27FC236}">
              <a16:creationId xmlns:a16="http://schemas.microsoft.com/office/drawing/2014/main" id="{AEA55793-C9B5-468C-9EEF-C182551159F0}"/>
            </a:ext>
          </a:extLst>
        </xdr:cNvPr>
        <xdr:cNvSpPr txBox="1">
          <a:spLocks noChangeArrowheads="1"/>
        </xdr:cNvSpPr>
      </xdr:nvSpPr>
      <xdr:spPr bwMode="auto">
        <a:xfrm>
          <a:off x="2381250" y="609600"/>
          <a:ext cx="60769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7432" rIns="0" bIns="0" anchor="t" upright="1"/>
        <a:lstStyle/>
        <a:p>
          <a:pPr algn="l" rtl="0">
            <a:defRPr sz="1000"/>
          </a:pPr>
          <a:r>
            <a:rPr lang="en-GB" sz="1200" b="1" i="0" u="none" strike="noStrike" baseline="0">
              <a:solidFill>
                <a:srgbClr val="FFFFFF"/>
              </a:solidFill>
              <a:latin typeface="Arial"/>
              <a:cs typeface="Arial"/>
            </a:rPr>
            <a:t>Total Starch - Instructions</a:t>
          </a:r>
        </a:p>
      </xdr:txBody>
    </xdr:sp>
    <xdr:clientData/>
  </xdr:twoCellAnchor>
  <xdr:twoCellAnchor>
    <xdr:from>
      <xdr:col>5</xdr:col>
      <xdr:colOff>38100</xdr:colOff>
      <xdr:row>13</xdr:row>
      <xdr:rowOff>238125</xdr:rowOff>
    </xdr:from>
    <xdr:to>
      <xdr:col>5</xdr:col>
      <xdr:colOff>552450</xdr:colOff>
      <xdr:row>14</xdr:row>
      <xdr:rowOff>133350</xdr:rowOff>
    </xdr:to>
    <xdr:cxnSp macro="">
      <xdr:nvCxnSpPr>
        <xdr:cNvPr id="13" name="AutoShape 114">
          <a:extLst>
            <a:ext uri="{FF2B5EF4-FFF2-40B4-BE49-F238E27FC236}">
              <a16:creationId xmlns:a16="http://schemas.microsoft.com/office/drawing/2014/main" id="{37E46B23-99E5-4478-B485-F3859FB1EA73}"/>
            </a:ext>
          </a:extLst>
        </xdr:cNvPr>
        <xdr:cNvCxnSpPr>
          <a:cxnSpLocks noChangeShapeType="1"/>
          <a:stCxn id="2" idx="2"/>
        </xdr:cNvCxnSpPr>
      </xdr:nvCxnSpPr>
      <xdr:spPr bwMode="auto">
        <a:xfrm>
          <a:off x="2524125" y="3924300"/>
          <a:ext cx="514350" cy="24765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466725</xdr:colOff>
      <xdr:row>14</xdr:row>
      <xdr:rowOff>66675</xdr:rowOff>
    </xdr:from>
    <xdr:to>
      <xdr:col>10</xdr:col>
      <xdr:colOff>247650</xdr:colOff>
      <xdr:row>18</xdr:row>
      <xdr:rowOff>104775</xdr:rowOff>
    </xdr:to>
    <xdr:cxnSp macro="">
      <xdr:nvCxnSpPr>
        <xdr:cNvPr id="14" name="AutoShape 115">
          <a:extLst>
            <a:ext uri="{FF2B5EF4-FFF2-40B4-BE49-F238E27FC236}">
              <a16:creationId xmlns:a16="http://schemas.microsoft.com/office/drawing/2014/main" id="{EED5533F-B0CD-4B8E-9BBB-32D14D3ACB5B}"/>
            </a:ext>
          </a:extLst>
        </xdr:cNvPr>
        <xdr:cNvCxnSpPr>
          <a:cxnSpLocks noChangeShapeType="1"/>
          <a:stCxn id="11" idx="1"/>
        </xdr:cNvCxnSpPr>
      </xdr:nvCxnSpPr>
      <xdr:spPr bwMode="auto">
        <a:xfrm flipH="1">
          <a:off x="4419600" y="5514975"/>
          <a:ext cx="1781175" cy="69532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71230</xdr:colOff>
      <xdr:row>7</xdr:row>
      <xdr:rowOff>24020</xdr:rowOff>
    </xdr:from>
    <xdr:to>
      <xdr:col>15</xdr:col>
      <xdr:colOff>278295</xdr:colOff>
      <xdr:row>7</xdr:row>
      <xdr:rowOff>214520</xdr:rowOff>
    </xdr:to>
    <xdr:sp macro="" textlink="">
      <xdr:nvSpPr>
        <xdr:cNvPr id="15" name="Text Box 28">
          <a:hlinkClick xmlns:r="http://schemas.openxmlformats.org/officeDocument/2006/relationships" r:id="rId4"/>
          <a:extLst>
            <a:ext uri="{FF2B5EF4-FFF2-40B4-BE49-F238E27FC236}">
              <a16:creationId xmlns:a16="http://schemas.microsoft.com/office/drawing/2014/main" id="{083BCB09-0581-4C3F-9211-FC0582880401}"/>
            </a:ext>
          </a:extLst>
        </xdr:cNvPr>
        <xdr:cNvSpPr txBox="1">
          <a:spLocks noChangeArrowheads="1"/>
        </xdr:cNvSpPr>
      </xdr:nvSpPr>
      <xdr:spPr bwMode="auto">
        <a:xfrm>
          <a:off x="9129505" y="1957595"/>
          <a:ext cx="74046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Contact Us</a:t>
          </a:r>
        </a:p>
      </xdr:txBody>
    </xdr:sp>
    <xdr:clientData fPrintsWithSheet="0"/>
  </xdr:twoCellAnchor>
  <xdr:twoCellAnchor>
    <xdr:from>
      <xdr:col>15</xdr:col>
      <xdr:colOff>66676</xdr:colOff>
      <xdr:row>27</xdr:row>
      <xdr:rowOff>161925</xdr:rowOff>
    </xdr:from>
    <xdr:to>
      <xdr:col>15</xdr:col>
      <xdr:colOff>138968</xdr:colOff>
      <xdr:row>29</xdr:row>
      <xdr:rowOff>118030</xdr:rowOff>
    </xdr:to>
    <xdr:cxnSp macro="">
      <xdr:nvCxnSpPr>
        <xdr:cNvPr id="16" name="AutoShape 106">
          <a:extLst>
            <a:ext uri="{FF2B5EF4-FFF2-40B4-BE49-F238E27FC236}">
              <a16:creationId xmlns:a16="http://schemas.microsoft.com/office/drawing/2014/main" id="{D9738209-2C04-4690-86FF-7CCCC6B8AA92}"/>
            </a:ext>
          </a:extLst>
        </xdr:cNvPr>
        <xdr:cNvCxnSpPr>
          <a:cxnSpLocks noChangeShapeType="1"/>
          <a:stCxn id="20" idx="0"/>
        </xdr:cNvCxnSpPr>
      </xdr:nvCxnSpPr>
      <xdr:spPr bwMode="auto">
        <a:xfrm flipH="1" flipV="1">
          <a:off x="9658351" y="8420100"/>
          <a:ext cx="72292" cy="33710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19051</xdr:colOff>
      <xdr:row>37</xdr:row>
      <xdr:rowOff>32306</xdr:rowOff>
    </xdr:from>
    <xdr:to>
      <xdr:col>6</xdr:col>
      <xdr:colOff>408296</xdr:colOff>
      <xdr:row>40</xdr:row>
      <xdr:rowOff>142875</xdr:rowOff>
    </xdr:to>
    <xdr:sp macro="" textlink="">
      <xdr:nvSpPr>
        <xdr:cNvPr id="17" name="Rectangle 65">
          <a:extLst>
            <a:ext uri="{FF2B5EF4-FFF2-40B4-BE49-F238E27FC236}">
              <a16:creationId xmlns:a16="http://schemas.microsoft.com/office/drawing/2014/main" id="{18C3FCF6-7E73-47B4-ABC7-CB10C5D256F2}"/>
            </a:ext>
          </a:extLst>
        </xdr:cNvPr>
        <xdr:cNvSpPr>
          <a:spLocks noChangeArrowheads="1"/>
        </xdr:cNvSpPr>
      </xdr:nvSpPr>
      <xdr:spPr bwMode="auto">
        <a:xfrm>
          <a:off x="381001" y="10195481"/>
          <a:ext cx="3313420" cy="682069"/>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4. Sample volume (GOPOD)</a:t>
          </a:r>
        </a:p>
        <a:p>
          <a:pPr algn="l" rtl="0">
            <a:defRPr sz="1000"/>
          </a:pPr>
          <a:r>
            <a:rPr lang="en-GB" sz="1100" b="0" i="0" u="none" strike="noStrike" baseline="0">
              <a:solidFill>
                <a:srgbClr val="000000"/>
              </a:solidFill>
              <a:latin typeface="Gill Sans MT"/>
            </a:rPr>
            <a:t>If a volume other than 0.1 mL is used in the GOPOD assay, enter the new volume.</a:t>
          </a:r>
          <a:endParaRPr lang="en-GB"/>
        </a:p>
      </xdr:txBody>
    </xdr:sp>
    <xdr:clientData/>
  </xdr:twoCellAnchor>
  <xdr:twoCellAnchor>
    <xdr:from>
      <xdr:col>6</xdr:col>
      <xdr:colOff>408296</xdr:colOff>
      <xdr:row>28</xdr:row>
      <xdr:rowOff>28575</xdr:rowOff>
    </xdr:from>
    <xdr:to>
      <xdr:col>8</xdr:col>
      <xdr:colOff>371475</xdr:colOff>
      <xdr:row>38</xdr:row>
      <xdr:rowOff>182841</xdr:rowOff>
    </xdr:to>
    <xdr:cxnSp macro="">
      <xdr:nvCxnSpPr>
        <xdr:cNvPr id="18" name="AutoShape 106">
          <a:extLst>
            <a:ext uri="{FF2B5EF4-FFF2-40B4-BE49-F238E27FC236}">
              <a16:creationId xmlns:a16="http://schemas.microsoft.com/office/drawing/2014/main" id="{6C35B4F4-C8D9-4BE0-8AAF-79BB477D6EF9}"/>
            </a:ext>
          </a:extLst>
        </xdr:cNvPr>
        <xdr:cNvCxnSpPr>
          <a:cxnSpLocks noChangeShapeType="1"/>
          <a:stCxn id="17" idx="3"/>
        </xdr:cNvCxnSpPr>
      </xdr:nvCxnSpPr>
      <xdr:spPr bwMode="auto">
        <a:xfrm flipV="1">
          <a:off x="3694421" y="8477250"/>
          <a:ext cx="1296679" cy="2059266"/>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11</xdr:col>
      <xdr:colOff>590550</xdr:colOff>
      <xdr:row>29</xdr:row>
      <xdr:rowOff>118030</xdr:rowOff>
    </xdr:from>
    <xdr:to>
      <xdr:col>13</xdr:col>
      <xdr:colOff>630503</xdr:colOff>
      <xdr:row>41</xdr:row>
      <xdr:rowOff>95249</xdr:rowOff>
    </xdr:to>
    <xdr:sp macro="" textlink="">
      <xdr:nvSpPr>
        <xdr:cNvPr id="19" name="Rectangle 93">
          <a:extLst>
            <a:ext uri="{FF2B5EF4-FFF2-40B4-BE49-F238E27FC236}">
              <a16:creationId xmlns:a16="http://schemas.microsoft.com/office/drawing/2014/main" id="{C925829C-84B4-41F9-B7DE-A45BCC4E74F3}"/>
            </a:ext>
          </a:extLst>
        </xdr:cNvPr>
        <xdr:cNvSpPr>
          <a:spLocks noChangeArrowheads="1"/>
        </xdr:cNvSpPr>
      </xdr:nvSpPr>
      <xdr:spPr bwMode="auto">
        <a:xfrm>
          <a:off x="7258050" y="8757205"/>
          <a:ext cx="1716353" cy="2263219"/>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7.  Extract volume</a:t>
          </a:r>
        </a:p>
        <a:p>
          <a:pPr algn="l" rtl="0">
            <a:defRPr sz="1000"/>
          </a:pPr>
          <a:r>
            <a:rPr lang="en-GB" sz="1100" b="0" i="0" u="none" strike="noStrike" baseline="0">
              <a:solidFill>
                <a:srgbClr val="000000"/>
              </a:solidFill>
              <a:latin typeface="Gill Sans MT"/>
            </a:rPr>
            <a:t>For solid samples, the extract volume is usually 9.4 mL for the Streamlined Procedure (AOAC Method 995.16). If the extract volume is other than 9.4 mL, enter this volume here (e.g. for EBC can methods 3.11.1 and 4.16.1 for Beta-glucan in barley or malt, extract volume is 30 mL).</a:t>
          </a:r>
        </a:p>
        <a:p>
          <a:pPr algn="l" rtl="0">
            <a:defRPr sz="1000"/>
          </a:pPr>
          <a:endParaRPr lang="en-GB" sz="1100" b="1" i="0" u="none" strike="noStrike" baseline="0">
            <a:solidFill>
              <a:srgbClr val="000000"/>
            </a:solidFill>
            <a:latin typeface="Gill Sans MT"/>
          </a:endParaRPr>
        </a:p>
      </xdr:txBody>
    </xdr:sp>
    <xdr:clientData/>
  </xdr:twoCellAnchor>
  <xdr:twoCellAnchor editAs="oneCell">
    <xdr:from>
      <xdr:col>14</xdr:col>
      <xdr:colOff>3883</xdr:colOff>
      <xdr:row>29</xdr:row>
      <xdr:rowOff>118030</xdr:rowOff>
    </xdr:from>
    <xdr:to>
      <xdr:col>15</xdr:col>
      <xdr:colOff>721727</xdr:colOff>
      <xdr:row>41</xdr:row>
      <xdr:rowOff>76199</xdr:rowOff>
    </xdr:to>
    <xdr:sp macro="" textlink="">
      <xdr:nvSpPr>
        <xdr:cNvPr id="20" name="Rectangle 101">
          <a:extLst>
            <a:ext uri="{FF2B5EF4-FFF2-40B4-BE49-F238E27FC236}">
              <a16:creationId xmlns:a16="http://schemas.microsoft.com/office/drawing/2014/main" id="{72B80A25-34CD-4EFE-8786-EC2D00E6ABA9}"/>
            </a:ext>
          </a:extLst>
        </xdr:cNvPr>
        <xdr:cNvSpPr>
          <a:spLocks noChangeArrowheads="1"/>
        </xdr:cNvSpPr>
      </xdr:nvSpPr>
      <xdr:spPr bwMode="auto">
        <a:xfrm>
          <a:off x="9062158" y="8757205"/>
          <a:ext cx="1336969" cy="2244169"/>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100" b="1" i="0" u="none" strike="noStrike" baseline="0">
              <a:solidFill>
                <a:srgbClr val="000000"/>
              </a:solidFill>
              <a:latin typeface="Gill Sans MT"/>
            </a:rPr>
            <a:t>8. Moisture content &amp; Beta-Glucan "DWB"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100" b="0" i="0" baseline="0">
              <a:effectLst/>
              <a:latin typeface="Gill Sans MT" panose="020B0502020104020203" pitchFamily="34" charset="0"/>
              <a:ea typeface="+mn-ea"/>
              <a:cs typeface="+mn-cs"/>
            </a:rPr>
            <a:t>To calculate starch content on a dry weight basis enter the percentage moisture content of the sample calculated using the following equation: [(fresh weight - dry weight) / fresh weight] * 100.</a:t>
          </a:r>
          <a:endParaRPr lang="en-IE" sz="1100">
            <a:effectLst/>
            <a:latin typeface="Gill Sans MT" panose="020B0502020104020203" pitchFamily="34" charset="0"/>
          </a:endParaRPr>
        </a:p>
      </xdr:txBody>
    </xdr:sp>
    <xdr:clientData/>
  </xdr:twoCellAnchor>
  <xdr:twoCellAnchor>
    <xdr:from>
      <xdr:col>10</xdr:col>
      <xdr:colOff>570750</xdr:colOff>
      <xdr:row>27</xdr:row>
      <xdr:rowOff>171450</xdr:rowOff>
    </xdr:from>
    <xdr:to>
      <xdr:col>11</xdr:col>
      <xdr:colOff>57150</xdr:colOff>
      <xdr:row>31</xdr:row>
      <xdr:rowOff>114300</xdr:rowOff>
    </xdr:to>
    <xdr:cxnSp macro="">
      <xdr:nvCxnSpPr>
        <xdr:cNvPr id="21" name="AutoShape 106">
          <a:extLst>
            <a:ext uri="{FF2B5EF4-FFF2-40B4-BE49-F238E27FC236}">
              <a16:creationId xmlns:a16="http://schemas.microsoft.com/office/drawing/2014/main" id="{44C69F1E-6D34-4C3B-ACD6-B4F295AFD735}"/>
            </a:ext>
          </a:extLst>
        </xdr:cNvPr>
        <xdr:cNvCxnSpPr>
          <a:cxnSpLocks noChangeShapeType="1"/>
          <a:stCxn id="57" idx="0"/>
        </xdr:cNvCxnSpPr>
      </xdr:nvCxnSpPr>
      <xdr:spPr bwMode="auto">
        <a:xfrm flipV="1">
          <a:off x="6523875" y="8429625"/>
          <a:ext cx="200775" cy="70485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629401</xdr:colOff>
      <xdr:row>31</xdr:row>
      <xdr:rowOff>118031</xdr:rowOff>
    </xdr:from>
    <xdr:to>
      <xdr:col>9</xdr:col>
      <xdr:colOff>503662</xdr:colOff>
      <xdr:row>41</xdr:row>
      <xdr:rowOff>9525</xdr:rowOff>
    </xdr:to>
    <xdr:sp macro="" textlink="">
      <xdr:nvSpPr>
        <xdr:cNvPr id="22" name="Rectangle 65">
          <a:extLst>
            <a:ext uri="{FF2B5EF4-FFF2-40B4-BE49-F238E27FC236}">
              <a16:creationId xmlns:a16="http://schemas.microsoft.com/office/drawing/2014/main" id="{BFC2FC67-7C84-4191-AA45-1C2601D1C7B5}"/>
            </a:ext>
          </a:extLst>
        </xdr:cNvPr>
        <xdr:cNvSpPr>
          <a:spLocks noChangeArrowheads="1"/>
        </xdr:cNvSpPr>
      </xdr:nvSpPr>
      <xdr:spPr bwMode="auto">
        <a:xfrm>
          <a:off x="4582276" y="9138206"/>
          <a:ext cx="1207761" cy="1796494"/>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5. Dilution (D) (GOPOD)</a:t>
          </a:r>
        </a:p>
        <a:p>
          <a:pPr algn="l" rtl="0">
            <a:defRPr sz="1000"/>
          </a:pPr>
          <a:r>
            <a:rPr lang="en-GB" sz="1100" b="0" i="0" u="none" strike="noStrike" baseline="0">
              <a:solidFill>
                <a:srgbClr val="000000"/>
              </a:solidFill>
              <a:latin typeface="Gill Sans MT"/>
            </a:rPr>
            <a:t>If the sample has been diluted further prior to the GOPOD assay, enter the dilution factor. If there is no further dilution leave as "1".</a:t>
          </a:r>
          <a:endParaRPr lang="en-GB"/>
        </a:p>
      </xdr:txBody>
    </xdr:sp>
    <xdr:clientData/>
  </xdr:twoCellAnchor>
  <xdr:twoCellAnchor>
    <xdr:from>
      <xdr:col>8</xdr:col>
      <xdr:colOff>566532</xdr:colOff>
      <xdr:row>28</xdr:row>
      <xdr:rowOff>19050</xdr:rowOff>
    </xdr:from>
    <xdr:to>
      <xdr:col>9</xdr:col>
      <xdr:colOff>361950</xdr:colOff>
      <xdr:row>31</xdr:row>
      <xdr:rowOff>118031</xdr:rowOff>
    </xdr:to>
    <xdr:cxnSp macro="">
      <xdr:nvCxnSpPr>
        <xdr:cNvPr id="23" name="AutoShape 106">
          <a:extLst>
            <a:ext uri="{FF2B5EF4-FFF2-40B4-BE49-F238E27FC236}">
              <a16:creationId xmlns:a16="http://schemas.microsoft.com/office/drawing/2014/main" id="{BE6B67F6-5CDC-470F-96E8-41D5F53045BA}"/>
            </a:ext>
          </a:extLst>
        </xdr:cNvPr>
        <xdr:cNvCxnSpPr>
          <a:cxnSpLocks noChangeShapeType="1"/>
          <a:stCxn id="22" idx="0"/>
        </xdr:cNvCxnSpPr>
      </xdr:nvCxnSpPr>
      <xdr:spPr bwMode="auto">
        <a:xfrm flipV="1">
          <a:off x="5186157" y="8467725"/>
          <a:ext cx="462168" cy="670481"/>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absolute">
    <xdr:from>
      <xdr:col>7</xdr:col>
      <xdr:colOff>198782</xdr:colOff>
      <xdr:row>7</xdr:row>
      <xdr:rowOff>536299</xdr:rowOff>
    </xdr:from>
    <xdr:to>
      <xdr:col>9</xdr:col>
      <xdr:colOff>465362</xdr:colOff>
      <xdr:row>7</xdr:row>
      <xdr:rowOff>767456</xdr:rowOff>
    </xdr:to>
    <xdr:sp macro="" textlink="">
      <xdr:nvSpPr>
        <xdr:cNvPr id="24" name="Text Box 43">
          <a:hlinkClick xmlns:r="http://schemas.openxmlformats.org/officeDocument/2006/relationships" r:id="rId5"/>
          <a:extLst>
            <a:ext uri="{FF2B5EF4-FFF2-40B4-BE49-F238E27FC236}">
              <a16:creationId xmlns:a16="http://schemas.microsoft.com/office/drawing/2014/main" id="{C6350575-BB20-498A-85CB-4370281354B3}"/>
            </a:ext>
          </a:extLst>
        </xdr:cNvPr>
        <xdr:cNvSpPr txBox="1">
          <a:spLocks noChangeArrowheads="1"/>
        </xdr:cNvSpPr>
      </xdr:nvSpPr>
      <xdr:spPr bwMode="auto">
        <a:xfrm>
          <a:off x="4151657" y="2469874"/>
          <a:ext cx="1600080" cy="231157"/>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Use Mega-Calc (Liquids)</a:t>
          </a:r>
        </a:p>
      </xdr:txBody>
    </xdr:sp>
    <xdr:clientData fPrintsWithSheet="0"/>
  </xdr:twoCellAnchor>
  <xdr:oneCellAnchor>
    <xdr:from>
      <xdr:col>3</xdr:col>
      <xdr:colOff>16565</xdr:colOff>
      <xdr:row>29</xdr:row>
      <xdr:rowOff>118030</xdr:rowOff>
    </xdr:from>
    <xdr:ext cx="3307659" cy="1339296"/>
    <xdr:sp macro="" textlink="">
      <xdr:nvSpPr>
        <xdr:cNvPr id="25" name="Rectangle 93">
          <a:extLst>
            <a:ext uri="{FF2B5EF4-FFF2-40B4-BE49-F238E27FC236}">
              <a16:creationId xmlns:a16="http://schemas.microsoft.com/office/drawing/2014/main" id="{8B234604-B6B8-418C-B622-94B587072AE3}"/>
            </a:ext>
          </a:extLst>
        </xdr:cNvPr>
        <xdr:cNvSpPr>
          <a:spLocks noChangeArrowheads="1"/>
        </xdr:cNvSpPr>
      </xdr:nvSpPr>
      <xdr:spPr bwMode="auto">
        <a:xfrm>
          <a:off x="378515" y="8757205"/>
          <a:ext cx="3307659" cy="1339296"/>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rtl="0"/>
          <a:r>
            <a:rPr lang="en-IE" sz="1100" b="1" i="0" baseline="0">
              <a:effectLst/>
              <a:latin typeface="+mn-lt"/>
              <a:ea typeface="+mn-ea"/>
              <a:cs typeface="+mn-cs"/>
            </a:rPr>
            <a:t>3. Insert absorbance values for the samples</a:t>
          </a:r>
          <a:endParaRPr lang="en-GB">
            <a:effectLst/>
          </a:endParaRPr>
        </a:p>
        <a:p>
          <a:r>
            <a:rPr lang="en-IE" sz="1100" b="0" i="0" baseline="0">
              <a:effectLst/>
              <a:latin typeface="+mn-lt"/>
              <a:ea typeface="+mn-ea"/>
              <a:cs typeface="+mn-cs"/>
            </a:rPr>
            <a:t>Enter a single absorbance value for the sample bank.  If duplicate samples have been run, insert both absorbance values and the program will automatically use the average values.  If a single set of values are input, these will be used.  The program will subtract blank values from sample values</a:t>
          </a:r>
          <a:endParaRPr lang="en-GB" sz="1100" b="0" i="0" u="none" strike="noStrike" baseline="0">
            <a:solidFill>
              <a:srgbClr val="000000"/>
            </a:solidFill>
            <a:latin typeface="Gill Sans MT" panose="020B0502020104020203" pitchFamily="34" charset="0"/>
          </a:endParaRPr>
        </a:p>
      </xdr:txBody>
    </xdr:sp>
    <xdr:clientData/>
  </xdr:oneCellAnchor>
  <xdr:twoCellAnchor>
    <xdr:from>
      <xdr:col>4</xdr:col>
      <xdr:colOff>213070</xdr:colOff>
      <xdr:row>28</xdr:row>
      <xdr:rowOff>66676</xdr:rowOff>
    </xdr:from>
    <xdr:to>
      <xdr:col>5</xdr:col>
      <xdr:colOff>161925</xdr:colOff>
      <xdr:row>29</xdr:row>
      <xdr:rowOff>118030</xdr:rowOff>
    </xdr:to>
    <xdr:cxnSp macro="">
      <xdr:nvCxnSpPr>
        <xdr:cNvPr id="28" name="AutoShape 106">
          <a:extLst>
            <a:ext uri="{FF2B5EF4-FFF2-40B4-BE49-F238E27FC236}">
              <a16:creationId xmlns:a16="http://schemas.microsoft.com/office/drawing/2014/main" id="{CAF246A4-B1D2-4C55-9308-DDB771775C60}"/>
            </a:ext>
          </a:extLst>
        </xdr:cNvPr>
        <xdr:cNvCxnSpPr>
          <a:cxnSpLocks noChangeShapeType="1"/>
          <a:stCxn id="25" idx="0"/>
        </xdr:cNvCxnSpPr>
      </xdr:nvCxnSpPr>
      <xdr:spPr bwMode="auto">
        <a:xfrm flipV="1">
          <a:off x="2032345" y="8515351"/>
          <a:ext cx="615605" cy="241854"/>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12</xdr:col>
      <xdr:colOff>504825</xdr:colOff>
      <xdr:row>47</xdr:row>
      <xdr:rowOff>57150</xdr:rowOff>
    </xdr:from>
    <xdr:to>
      <xdr:col>12</xdr:col>
      <xdr:colOff>751351</xdr:colOff>
      <xdr:row>49</xdr:row>
      <xdr:rowOff>137909</xdr:rowOff>
    </xdr:to>
    <xdr:cxnSp macro="">
      <xdr:nvCxnSpPr>
        <xdr:cNvPr id="29" name="AutoShape 106">
          <a:extLst>
            <a:ext uri="{FF2B5EF4-FFF2-40B4-BE49-F238E27FC236}">
              <a16:creationId xmlns:a16="http://schemas.microsoft.com/office/drawing/2014/main" id="{378B7561-8EEA-4C20-81D1-D4DADDC0E0E7}"/>
            </a:ext>
          </a:extLst>
        </xdr:cNvPr>
        <xdr:cNvCxnSpPr>
          <a:cxnSpLocks noChangeShapeType="1"/>
          <a:stCxn id="32" idx="0"/>
        </xdr:cNvCxnSpPr>
      </xdr:nvCxnSpPr>
      <xdr:spPr bwMode="auto">
        <a:xfrm flipH="1" flipV="1">
          <a:off x="8001000" y="12696825"/>
          <a:ext cx="246526" cy="461759"/>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148893</xdr:colOff>
      <xdr:row>49</xdr:row>
      <xdr:rowOff>137908</xdr:rowOff>
    </xdr:from>
    <xdr:to>
      <xdr:col>10</xdr:col>
      <xdr:colOff>139110</xdr:colOff>
      <xdr:row>55</xdr:row>
      <xdr:rowOff>69574</xdr:rowOff>
    </xdr:to>
    <xdr:sp macro="" textlink="">
      <xdr:nvSpPr>
        <xdr:cNvPr id="30" name="Rectangle 65">
          <a:extLst>
            <a:ext uri="{FF2B5EF4-FFF2-40B4-BE49-F238E27FC236}">
              <a16:creationId xmlns:a16="http://schemas.microsoft.com/office/drawing/2014/main" id="{097CDC16-1F00-4C27-9061-9337D5F61679}"/>
            </a:ext>
          </a:extLst>
        </xdr:cNvPr>
        <xdr:cNvSpPr>
          <a:spLocks noChangeArrowheads="1"/>
        </xdr:cNvSpPr>
      </xdr:nvSpPr>
      <xdr:spPr bwMode="auto">
        <a:xfrm>
          <a:off x="4768518" y="13158583"/>
          <a:ext cx="1323717" cy="1074666"/>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6. Sample volume (GOPOD)</a:t>
          </a:r>
        </a:p>
        <a:p>
          <a:pPr algn="l" rtl="0">
            <a:defRPr sz="1000"/>
          </a:pPr>
          <a:r>
            <a:rPr lang="en-GB" sz="1100" b="0" i="0" u="none" strike="noStrike" baseline="0">
              <a:solidFill>
                <a:srgbClr val="000000"/>
              </a:solidFill>
              <a:latin typeface="Gill Sans MT"/>
            </a:rPr>
            <a:t>If a volume other than 0.1 mL is used in the GOPOD assay, enter the new volume.</a:t>
          </a:r>
          <a:endParaRPr lang="en-GB"/>
        </a:p>
      </xdr:txBody>
    </xdr:sp>
    <xdr:clientData/>
  </xdr:twoCellAnchor>
  <xdr:twoCellAnchor>
    <xdr:from>
      <xdr:col>9</xdr:col>
      <xdr:colOff>144002</xdr:colOff>
      <xdr:row>47</xdr:row>
      <xdr:rowOff>123825</xdr:rowOff>
    </xdr:from>
    <xdr:to>
      <xdr:col>9</xdr:col>
      <xdr:colOff>438150</xdr:colOff>
      <xdr:row>49</xdr:row>
      <xdr:rowOff>137908</xdr:rowOff>
    </xdr:to>
    <xdr:cxnSp macro="">
      <xdr:nvCxnSpPr>
        <xdr:cNvPr id="31" name="AutoShape 106">
          <a:extLst>
            <a:ext uri="{FF2B5EF4-FFF2-40B4-BE49-F238E27FC236}">
              <a16:creationId xmlns:a16="http://schemas.microsoft.com/office/drawing/2014/main" id="{EB8E99C9-68B9-451C-B3F0-E8BAAC6AD2B0}"/>
            </a:ext>
          </a:extLst>
        </xdr:cNvPr>
        <xdr:cNvCxnSpPr>
          <a:cxnSpLocks noChangeShapeType="1"/>
          <a:stCxn id="30" idx="0"/>
        </xdr:cNvCxnSpPr>
      </xdr:nvCxnSpPr>
      <xdr:spPr bwMode="auto">
        <a:xfrm flipV="1">
          <a:off x="5430377" y="12763500"/>
          <a:ext cx="294148" cy="395083"/>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12</xdr:col>
      <xdr:colOff>84108</xdr:colOff>
      <xdr:row>49</xdr:row>
      <xdr:rowOff>137909</xdr:rowOff>
    </xdr:from>
    <xdr:to>
      <xdr:col>13</xdr:col>
      <xdr:colOff>570868</xdr:colOff>
      <xdr:row>55</xdr:row>
      <xdr:rowOff>728871</xdr:rowOff>
    </xdr:to>
    <xdr:sp macro="" textlink="">
      <xdr:nvSpPr>
        <xdr:cNvPr id="32" name="Rectangle 93">
          <a:extLst>
            <a:ext uri="{FF2B5EF4-FFF2-40B4-BE49-F238E27FC236}">
              <a16:creationId xmlns:a16="http://schemas.microsoft.com/office/drawing/2014/main" id="{B965B646-0EB5-42E1-BCD4-24C029B7DF79}"/>
            </a:ext>
          </a:extLst>
        </xdr:cNvPr>
        <xdr:cNvSpPr>
          <a:spLocks noChangeArrowheads="1"/>
        </xdr:cNvSpPr>
      </xdr:nvSpPr>
      <xdr:spPr bwMode="auto">
        <a:xfrm>
          <a:off x="7580283" y="13158584"/>
          <a:ext cx="1334485" cy="1733962"/>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8. Results</a:t>
          </a:r>
        </a:p>
        <a:p>
          <a:pPr algn="l" rtl="0">
            <a:defRPr sz="1000"/>
          </a:pPr>
          <a:r>
            <a:rPr lang="en-GB" sz="1100" b="0" i="0" u="none" strike="noStrike" baseline="0">
              <a:solidFill>
                <a:srgbClr val="000000"/>
              </a:solidFill>
              <a:latin typeface="Gill Sans MT"/>
            </a:rPr>
            <a:t>Once all raw data has been input into the MegaCalc spreadsheet results for </a:t>
          </a:r>
          <a:r>
            <a:rPr lang="en-GB" sz="1100" b="1" i="0" u="none" strike="noStrike" baseline="0">
              <a:solidFill>
                <a:srgbClr val="000000"/>
              </a:solidFill>
              <a:latin typeface="Gill Sans MT"/>
            </a:rPr>
            <a:t>"Beta-Glucan (g/100 mL)" (liquid samples)</a:t>
          </a:r>
          <a:r>
            <a:rPr lang="en-GB" sz="1100" b="0" i="0" u="none" strike="noStrike" baseline="0">
              <a:solidFill>
                <a:srgbClr val="000000"/>
              </a:solidFill>
              <a:latin typeface="Gill Sans MT"/>
            </a:rPr>
            <a:t> are calculated automatically.</a:t>
          </a:r>
        </a:p>
      </xdr:txBody>
    </xdr:sp>
    <xdr:clientData/>
  </xdr:twoCellAnchor>
  <xdr:twoCellAnchor editAs="oneCell">
    <xdr:from>
      <xdr:col>13</xdr:col>
      <xdr:colOff>677673</xdr:colOff>
      <xdr:row>49</xdr:row>
      <xdr:rowOff>137908</xdr:rowOff>
    </xdr:from>
    <xdr:to>
      <xdr:col>15</xdr:col>
      <xdr:colOff>681142</xdr:colOff>
      <xdr:row>55</xdr:row>
      <xdr:rowOff>581025</xdr:rowOff>
    </xdr:to>
    <xdr:sp macro="" textlink="">
      <xdr:nvSpPr>
        <xdr:cNvPr id="33" name="Rectangle 101">
          <a:extLst>
            <a:ext uri="{FF2B5EF4-FFF2-40B4-BE49-F238E27FC236}">
              <a16:creationId xmlns:a16="http://schemas.microsoft.com/office/drawing/2014/main" id="{12EB816D-B503-4762-BE39-B61462186F93}"/>
            </a:ext>
          </a:extLst>
        </xdr:cNvPr>
        <xdr:cNvSpPr>
          <a:spLocks noChangeArrowheads="1"/>
        </xdr:cNvSpPr>
      </xdr:nvSpPr>
      <xdr:spPr bwMode="auto">
        <a:xfrm>
          <a:off x="9021573" y="13158583"/>
          <a:ext cx="1336969" cy="1586117"/>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100" b="1" i="0" u="none" strike="noStrike" baseline="0">
              <a:solidFill>
                <a:srgbClr val="000000"/>
              </a:solidFill>
              <a:latin typeface="Gill Sans MT"/>
            </a:rPr>
            <a:t>9. Sample Dry Weight &amp; Beta-Glucan "DWB"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100" b="0" i="0" baseline="0">
              <a:effectLst/>
              <a:latin typeface="Gill Sans MT" panose="020B0502020104020203" pitchFamily="34" charset="0"/>
              <a:ea typeface="+mn-ea"/>
              <a:cs typeface="+mn-cs"/>
            </a:rPr>
            <a:t>To calculate Beta-Glucan content on a dry weight basis enter the sample dry weight  content of the sample  in g/100 mL.</a:t>
          </a:r>
          <a:endParaRPr lang="en-IE" sz="1100">
            <a:effectLst/>
            <a:latin typeface="Gill Sans MT" panose="020B0502020104020203" pitchFamily="34" charset="0"/>
          </a:endParaRPr>
        </a:p>
      </xdr:txBody>
    </xdr:sp>
    <xdr:clientData/>
  </xdr:twoCellAnchor>
  <xdr:twoCellAnchor>
    <xdr:from>
      <xdr:col>13</xdr:col>
      <xdr:colOff>485775</xdr:colOff>
      <xdr:row>47</xdr:row>
      <xdr:rowOff>38100</xdr:rowOff>
    </xdr:from>
    <xdr:to>
      <xdr:col>15</xdr:col>
      <xdr:colOff>12658</xdr:colOff>
      <xdr:row>49</xdr:row>
      <xdr:rowOff>137908</xdr:rowOff>
    </xdr:to>
    <xdr:cxnSp macro="">
      <xdr:nvCxnSpPr>
        <xdr:cNvPr id="34" name="AutoShape 106">
          <a:extLst>
            <a:ext uri="{FF2B5EF4-FFF2-40B4-BE49-F238E27FC236}">
              <a16:creationId xmlns:a16="http://schemas.microsoft.com/office/drawing/2014/main" id="{7EB5C289-6CC5-4609-BF07-9D7667E175EC}"/>
            </a:ext>
          </a:extLst>
        </xdr:cNvPr>
        <xdr:cNvCxnSpPr>
          <a:cxnSpLocks noChangeShapeType="1"/>
          <a:stCxn id="33" idx="0"/>
        </xdr:cNvCxnSpPr>
      </xdr:nvCxnSpPr>
      <xdr:spPr bwMode="auto">
        <a:xfrm flipH="1" flipV="1">
          <a:off x="8829675" y="12677775"/>
          <a:ext cx="860383" cy="480808"/>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10</xdr:col>
      <xdr:colOff>312591</xdr:colOff>
      <xdr:row>49</xdr:row>
      <xdr:rowOff>137907</xdr:rowOff>
    </xdr:from>
    <xdr:to>
      <xdr:col>11</xdr:col>
      <xdr:colOff>805977</xdr:colOff>
      <xdr:row>55</xdr:row>
      <xdr:rowOff>828674</xdr:rowOff>
    </xdr:to>
    <xdr:sp macro="" textlink="">
      <xdr:nvSpPr>
        <xdr:cNvPr id="35" name="Rectangle 65">
          <a:extLst>
            <a:ext uri="{FF2B5EF4-FFF2-40B4-BE49-F238E27FC236}">
              <a16:creationId xmlns:a16="http://schemas.microsoft.com/office/drawing/2014/main" id="{C975E31E-DB80-4F44-98BD-BD8F3F9E683F}"/>
            </a:ext>
          </a:extLst>
        </xdr:cNvPr>
        <xdr:cNvSpPr>
          <a:spLocks noChangeArrowheads="1"/>
        </xdr:cNvSpPr>
      </xdr:nvSpPr>
      <xdr:spPr bwMode="auto">
        <a:xfrm>
          <a:off x="6265716" y="13158582"/>
          <a:ext cx="1207761" cy="1833767"/>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7. Dilution (GOPOD)</a:t>
          </a:r>
        </a:p>
        <a:p>
          <a:pPr algn="l" rtl="0">
            <a:defRPr sz="1000"/>
          </a:pPr>
          <a:r>
            <a:rPr lang="en-GB" sz="1100" b="0" i="0" u="none" strike="noStrike" baseline="0">
              <a:solidFill>
                <a:srgbClr val="000000"/>
              </a:solidFill>
              <a:latin typeface="Gill Sans MT"/>
            </a:rPr>
            <a:t>If the sample has been diluted further prior to the GOPOD assay, enter the dilution factor. If there is no further dilution leave as "1".</a:t>
          </a:r>
          <a:endParaRPr lang="en-GB"/>
        </a:p>
      </xdr:txBody>
    </xdr:sp>
    <xdr:clientData/>
  </xdr:twoCellAnchor>
  <xdr:twoCellAnchor>
    <xdr:from>
      <xdr:col>11</xdr:col>
      <xdr:colOff>202097</xdr:colOff>
      <xdr:row>47</xdr:row>
      <xdr:rowOff>85725</xdr:rowOff>
    </xdr:from>
    <xdr:to>
      <xdr:col>12</xdr:col>
      <xdr:colOff>0</xdr:colOff>
      <xdr:row>49</xdr:row>
      <xdr:rowOff>137907</xdr:rowOff>
    </xdr:to>
    <xdr:cxnSp macro="">
      <xdr:nvCxnSpPr>
        <xdr:cNvPr id="36" name="AutoShape 106">
          <a:extLst>
            <a:ext uri="{FF2B5EF4-FFF2-40B4-BE49-F238E27FC236}">
              <a16:creationId xmlns:a16="http://schemas.microsoft.com/office/drawing/2014/main" id="{AB945A2F-84B5-41B0-97B5-5946F685475F}"/>
            </a:ext>
          </a:extLst>
        </xdr:cNvPr>
        <xdr:cNvCxnSpPr>
          <a:cxnSpLocks noChangeShapeType="1"/>
          <a:stCxn id="35" idx="0"/>
        </xdr:cNvCxnSpPr>
      </xdr:nvCxnSpPr>
      <xdr:spPr bwMode="auto">
        <a:xfrm flipV="1">
          <a:off x="6869597" y="12725400"/>
          <a:ext cx="626578" cy="433182"/>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oneCellAnchor>
    <xdr:from>
      <xdr:col>2</xdr:col>
      <xdr:colOff>127553</xdr:colOff>
      <xdr:row>49</xdr:row>
      <xdr:rowOff>137907</xdr:rowOff>
    </xdr:from>
    <xdr:ext cx="1332000" cy="936000"/>
    <xdr:sp macro="" textlink="">
      <xdr:nvSpPr>
        <xdr:cNvPr id="38" name="Rectangle 93">
          <a:extLst>
            <a:ext uri="{FF2B5EF4-FFF2-40B4-BE49-F238E27FC236}">
              <a16:creationId xmlns:a16="http://schemas.microsoft.com/office/drawing/2014/main" id="{1B9092D1-3216-44E3-A3FF-56FC9B7788A5}"/>
            </a:ext>
          </a:extLst>
        </xdr:cNvPr>
        <xdr:cNvSpPr>
          <a:spLocks noChangeArrowheads="1"/>
        </xdr:cNvSpPr>
      </xdr:nvSpPr>
      <xdr:spPr bwMode="auto">
        <a:xfrm>
          <a:off x="356153" y="11748882"/>
          <a:ext cx="1332000" cy="9360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lnSpc>
              <a:spcPts val="1100"/>
            </a:lnSpc>
            <a:defRPr sz="1000"/>
          </a:pPr>
          <a:r>
            <a:rPr lang="en-GB" sz="1100" b="1" i="0" u="none" strike="noStrike" baseline="0">
              <a:solidFill>
                <a:srgbClr val="000000"/>
              </a:solidFill>
              <a:latin typeface="Gill Sans MT" panose="020B0502020104020203" pitchFamily="34" charset="0"/>
            </a:rPr>
            <a:t>3. Sample volume (SV) </a:t>
          </a:r>
        </a:p>
        <a:p>
          <a:pPr algn="l" rtl="0">
            <a:lnSpc>
              <a:spcPts val="1100"/>
            </a:lnSpc>
            <a:defRPr sz="1000"/>
          </a:pPr>
          <a:r>
            <a:rPr lang="en-GB" sz="1100" b="0" i="0" u="none" strike="noStrike" baseline="0">
              <a:solidFill>
                <a:srgbClr val="000000"/>
              </a:solidFill>
              <a:latin typeface="Gill Sans MT" panose="020B0502020104020203" pitchFamily="34" charset="0"/>
            </a:rPr>
            <a:t>Enter the </a:t>
          </a:r>
          <a:r>
            <a:rPr lang="en-GB" sz="1100" b="1" i="0" u="none" strike="noStrike" baseline="0">
              <a:solidFill>
                <a:srgbClr val="000000"/>
              </a:solidFill>
              <a:latin typeface="Gill Sans MT" panose="020B0502020104020203" pitchFamily="34" charset="0"/>
            </a:rPr>
            <a:t>sample volume </a:t>
          </a:r>
          <a:r>
            <a:rPr lang="en-GB" sz="1100" b="0" i="0" u="none" strike="noStrike" baseline="0">
              <a:solidFill>
                <a:srgbClr val="000000"/>
              </a:solidFill>
              <a:latin typeface="Gill Sans MT" panose="020B0502020104020203" pitchFamily="34" charset="0"/>
            </a:rPr>
            <a:t>correct to the nearest mL. </a:t>
          </a:r>
        </a:p>
      </xdr:txBody>
    </xdr:sp>
    <xdr:clientData/>
  </xdr:oneCellAnchor>
  <xdr:oneCellAnchor>
    <xdr:from>
      <xdr:col>4</xdr:col>
      <xdr:colOff>92051</xdr:colOff>
      <xdr:row>49</xdr:row>
      <xdr:rowOff>137907</xdr:rowOff>
    </xdr:from>
    <xdr:ext cx="1332000" cy="936000"/>
    <xdr:sp macro="" textlink="">
      <xdr:nvSpPr>
        <xdr:cNvPr id="39" name="Rectangle 93">
          <a:extLst>
            <a:ext uri="{FF2B5EF4-FFF2-40B4-BE49-F238E27FC236}">
              <a16:creationId xmlns:a16="http://schemas.microsoft.com/office/drawing/2014/main" id="{4C7E78D4-8798-4381-99EE-2C4081AB2779}"/>
            </a:ext>
          </a:extLst>
        </xdr:cNvPr>
        <xdr:cNvSpPr>
          <a:spLocks noChangeArrowheads="1"/>
        </xdr:cNvSpPr>
      </xdr:nvSpPr>
      <xdr:spPr bwMode="auto">
        <a:xfrm>
          <a:off x="1911326" y="11748882"/>
          <a:ext cx="1332000" cy="9360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panose="020B0502020104020203" pitchFamily="34" charset="0"/>
            </a:rPr>
            <a:t>4. Diluted Sample volume (DSV) </a:t>
          </a:r>
        </a:p>
        <a:p>
          <a:pPr algn="l" rtl="0">
            <a:defRPr sz="1000"/>
          </a:pPr>
          <a:r>
            <a:rPr lang="en-GB" sz="1100" b="0" i="0" u="none" strike="noStrike" baseline="0">
              <a:solidFill>
                <a:srgbClr val="000000"/>
              </a:solidFill>
              <a:latin typeface="Gill Sans MT" panose="020B0502020104020203" pitchFamily="34" charset="0"/>
            </a:rPr>
            <a:t>Enter the </a:t>
          </a:r>
          <a:r>
            <a:rPr lang="en-GB" sz="1100" b="1" i="0" u="none" strike="noStrike" baseline="0">
              <a:solidFill>
                <a:srgbClr val="000000"/>
              </a:solidFill>
              <a:latin typeface="Gill Sans MT" panose="020B0502020104020203" pitchFamily="34" charset="0"/>
            </a:rPr>
            <a:t>diluted sample volume </a:t>
          </a:r>
          <a:r>
            <a:rPr lang="en-GB" sz="1100" b="0" i="0" u="none" strike="noStrike" baseline="0">
              <a:solidFill>
                <a:srgbClr val="000000"/>
              </a:solidFill>
              <a:latin typeface="Gill Sans MT" panose="020B0502020104020203" pitchFamily="34" charset="0"/>
            </a:rPr>
            <a:t>in mL.</a:t>
          </a:r>
        </a:p>
      </xdr:txBody>
    </xdr:sp>
    <xdr:clientData/>
  </xdr:oneCellAnchor>
  <xdr:twoCellAnchor>
    <xdr:from>
      <xdr:col>6</xdr:col>
      <xdr:colOff>453680</xdr:colOff>
      <xdr:row>47</xdr:row>
      <xdr:rowOff>123826</xdr:rowOff>
    </xdr:from>
    <xdr:to>
      <xdr:col>7</xdr:col>
      <xdr:colOff>276225</xdr:colOff>
      <xdr:row>55</xdr:row>
      <xdr:rowOff>200025</xdr:rowOff>
    </xdr:to>
    <xdr:cxnSp macro="">
      <xdr:nvCxnSpPr>
        <xdr:cNvPr id="40" name="AutoShape 106">
          <a:extLst>
            <a:ext uri="{FF2B5EF4-FFF2-40B4-BE49-F238E27FC236}">
              <a16:creationId xmlns:a16="http://schemas.microsoft.com/office/drawing/2014/main" id="{74ADE50D-8EAB-45EB-8382-001C0A672B43}"/>
            </a:ext>
          </a:extLst>
        </xdr:cNvPr>
        <xdr:cNvCxnSpPr>
          <a:cxnSpLocks noChangeShapeType="1"/>
          <a:stCxn id="56" idx="0"/>
        </xdr:cNvCxnSpPr>
      </xdr:nvCxnSpPr>
      <xdr:spPr bwMode="auto">
        <a:xfrm flipV="1">
          <a:off x="3739805" y="12763501"/>
          <a:ext cx="489295" cy="1600199"/>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xdr:col>
      <xdr:colOff>85725</xdr:colOff>
      <xdr:row>48</xdr:row>
      <xdr:rowOff>19050</xdr:rowOff>
    </xdr:from>
    <xdr:to>
      <xdr:col>5</xdr:col>
      <xdr:colOff>371475</xdr:colOff>
      <xdr:row>49</xdr:row>
      <xdr:rowOff>133350</xdr:rowOff>
    </xdr:to>
    <xdr:cxnSp macro="">
      <xdr:nvCxnSpPr>
        <xdr:cNvPr id="41" name="AutoShape 106">
          <a:extLst>
            <a:ext uri="{FF2B5EF4-FFF2-40B4-BE49-F238E27FC236}">
              <a16:creationId xmlns:a16="http://schemas.microsoft.com/office/drawing/2014/main" id="{1E6EE38F-2365-43A1-9F3E-8B38AFC73A5B}"/>
            </a:ext>
          </a:extLst>
        </xdr:cNvPr>
        <xdr:cNvCxnSpPr>
          <a:cxnSpLocks noChangeShapeType="1"/>
          <a:stCxn id="39" idx="0"/>
        </xdr:cNvCxnSpPr>
      </xdr:nvCxnSpPr>
      <xdr:spPr bwMode="auto">
        <a:xfrm flipV="1">
          <a:off x="2571750" y="11439525"/>
          <a:ext cx="285750" cy="3048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657225</xdr:colOff>
      <xdr:row>48</xdr:row>
      <xdr:rowOff>0</xdr:rowOff>
    </xdr:from>
    <xdr:to>
      <xdr:col>4</xdr:col>
      <xdr:colOff>333375</xdr:colOff>
      <xdr:row>49</xdr:row>
      <xdr:rowOff>133350</xdr:rowOff>
    </xdr:to>
    <xdr:cxnSp macro="">
      <xdr:nvCxnSpPr>
        <xdr:cNvPr id="42" name="AutoShape 106">
          <a:extLst>
            <a:ext uri="{FF2B5EF4-FFF2-40B4-BE49-F238E27FC236}">
              <a16:creationId xmlns:a16="http://schemas.microsoft.com/office/drawing/2014/main" id="{0EF94499-5673-4C05-9917-7718DE33B7D2}"/>
            </a:ext>
          </a:extLst>
        </xdr:cNvPr>
        <xdr:cNvCxnSpPr>
          <a:cxnSpLocks noChangeShapeType="1"/>
          <a:stCxn id="38" idx="0"/>
        </xdr:cNvCxnSpPr>
      </xdr:nvCxnSpPr>
      <xdr:spPr bwMode="auto">
        <a:xfrm flipV="1">
          <a:off x="1019175" y="11420475"/>
          <a:ext cx="1133475" cy="32385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absolute">
    <xdr:from>
      <xdr:col>13</xdr:col>
      <xdr:colOff>463828</xdr:colOff>
      <xdr:row>22</xdr:row>
      <xdr:rowOff>178484</xdr:rowOff>
    </xdr:from>
    <xdr:to>
      <xdr:col>15</xdr:col>
      <xdr:colOff>746972</xdr:colOff>
      <xdr:row>24</xdr:row>
      <xdr:rowOff>28641</xdr:rowOff>
    </xdr:to>
    <xdr:sp macro="" textlink="">
      <xdr:nvSpPr>
        <xdr:cNvPr id="46" name="Text Box 43">
          <a:hlinkClick xmlns:r="http://schemas.openxmlformats.org/officeDocument/2006/relationships" r:id="rId2"/>
          <a:extLst>
            <a:ext uri="{FF2B5EF4-FFF2-40B4-BE49-F238E27FC236}">
              <a16:creationId xmlns:a16="http://schemas.microsoft.com/office/drawing/2014/main" id="{C2D85A8C-C774-415B-9D8A-1DEFF19C3D64}"/>
            </a:ext>
          </a:extLst>
        </xdr:cNvPr>
        <xdr:cNvSpPr txBox="1">
          <a:spLocks noChangeArrowheads="1"/>
        </xdr:cNvSpPr>
      </xdr:nvSpPr>
      <xdr:spPr bwMode="auto">
        <a:xfrm>
          <a:off x="8807728" y="6912659"/>
          <a:ext cx="1616644" cy="231157"/>
        </a:xfrm>
        <a:prstGeom prst="rect">
          <a:avLst/>
        </a:prstGeom>
        <a:noFill/>
        <a:ln>
          <a:noFill/>
        </a:ln>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Use Mega-Calc (Solids)</a:t>
          </a:r>
        </a:p>
      </xdr:txBody>
    </xdr:sp>
    <xdr:clientData fPrintsWithSheet="0"/>
  </xdr:twoCellAnchor>
  <xdr:twoCellAnchor editAs="absolute">
    <xdr:from>
      <xdr:col>13</xdr:col>
      <xdr:colOff>413717</xdr:colOff>
      <xdr:row>42</xdr:row>
      <xdr:rowOff>176009</xdr:rowOff>
    </xdr:from>
    <xdr:to>
      <xdr:col>15</xdr:col>
      <xdr:colOff>693548</xdr:colOff>
      <xdr:row>44</xdr:row>
      <xdr:rowOff>26166</xdr:rowOff>
    </xdr:to>
    <xdr:sp macro="" textlink="">
      <xdr:nvSpPr>
        <xdr:cNvPr id="47" name="Text Box 43">
          <a:hlinkClick xmlns:r="http://schemas.openxmlformats.org/officeDocument/2006/relationships" r:id="rId5"/>
          <a:extLst>
            <a:ext uri="{FF2B5EF4-FFF2-40B4-BE49-F238E27FC236}">
              <a16:creationId xmlns:a16="http://schemas.microsoft.com/office/drawing/2014/main" id="{12716BA9-02A4-4F74-986F-10ABCC16CA1C}"/>
            </a:ext>
          </a:extLst>
        </xdr:cNvPr>
        <xdr:cNvSpPr txBox="1">
          <a:spLocks noChangeArrowheads="1"/>
        </xdr:cNvSpPr>
      </xdr:nvSpPr>
      <xdr:spPr bwMode="auto">
        <a:xfrm>
          <a:off x="8757617" y="11291684"/>
          <a:ext cx="1613331" cy="231157"/>
        </a:xfrm>
        <a:prstGeom prst="rect">
          <a:avLst/>
        </a:prstGeom>
        <a:noFill/>
        <a:ln>
          <a:noFill/>
        </a:ln>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Use Mega-Calc (Liquids)</a:t>
          </a:r>
        </a:p>
      </xdr:txBody>
    </xdr:sp>
    <xdr:clientData fPrintsWithSheet="0"/>
  </xdr:twoCellAnchor>
  <xdr:oneCellAnchor>
    <xdr:from>
      <xdr:col>9</xdr:col>
      <xdr:colOff>571500</xdr:colOff>
      <xdr:row>31</xdr:row>
      <xdr:rowOff>114300</xdr:rowOff>
    </xdr:from>
    <xdr:ext cx="1332000" cy="936000"/>
    <xdr:sp macro="" textlink="">
      <xdr:nvSpPr>
        <xdr:cNvPr id="57" name="Rectangle 93">
          <a:extLst>
            <a:ext uri="{FF2B5EF4-FFF2-40B4-BE49-F238E27FC236}">
              <a16:creationId xmlns:a16="http://schemas.microsoft.com/office/drawing/2014/main" id="{89E4D9F1-8D0C-410E-BFAE-31CD06582C2C}"/>
            </a:ext>
          </a:extLst>
        </xdr:cNvPr>
        <xdr:cNvSpPr>
          <a:spLocks noChangeArrowheads="1"/>
        </xdr:cNvSpPr>
      </xdr:nvSpPr>
      <xdr:spPr bwMode="auto">
        <a:xfrm>
          <a:off x="5857875" y="9134475"/>
          <a:ext cx="1332000" cy="9360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lnSpc>
              <a:spcPts val="1100"/>
            </a:lnSpc>
            <a:defRPr sz="1000"/>
          </a:pPr>
          <a:r>
            <a:rPr lang="en-GB" sz="1100" b="1" i="0" u="none" strike="noStrike" baseline="0">
              <a:solidFill>
                <a:srgbClr val="000000"/>
              </a:solidFill>
              <a:latin typeface="Gill Sans MT" panose="020B0502020104020203" pitchFamily="34" charset="0"/>
            </a:rPr>
            <a:t>6. Sample weight </a:t>
          </a:r>
        </a:p>
        <a:p>
          <a:pPr algn="l" rtl="0">
            <a:lnSpc>
              <a:spcPts val="1100"/>
            </a:lnSpc>
            <a:defRPr sz="1000"/>
          </a:pPr>
          <a:r>
            <a:rPr lang="en-GB" sz="1100" b="0" i="0" u="none" strike="noStrike" baseline="0">
              <a:solidFill>
                <a:srgbClr val="000000"/>
              </a:solidFill>
              <a:latin typeface="Gill Sans MT" panose="020B0502020104020203" pitchFamily="34" charset="0"/>
            </a:rPr>
            <a:t>Enter the </a:t>
          </a:r>
          <a:r>
            <a:rPr lang="en-GB" sz="1100" b="1" i="0" u="none" strike="noStrike" baseline="0">
              <a:solidFill>
                <a:srgbClr val="000000"/>
              </a:solidFill>
              <a:latin typeface="Gill Sans MT" panose="020B0502020104020203" pitchFamily="34" charset="0"/>
            </a:rPr>
            <a:t>sample weight </a:t>
          </a:r>
          <a:r>
            <a:rPr lang="en-GB" sz="1100" b="0" i="0" u="none" strike="noStrike" baseline="0">
              <a:solidFill>
                <a:srgbClr val="000000"/>
              </a:solidFill>
              <a:latin typeface="Gill Sans MT" panose="020B0502020104020203" pitchFamily="34" charset="0"/>
            </a:rPr>
            <a:t>correct to the nearest mg. </a:t>
          </a:r>
        </a:p>
      </xdr:txBody>
    </xdr:sp>
    <xdr:clientData/>
  </xdr:oneCellAnchor>
  <xdr:twoCellAnchor>
    <xdr:from>
      <xdr:col>12</xdr:col>
      <xdr:colOff>609600</xdr:colOff>
      <xdr:row>28</xdr:row>
      <xdr:rowOff>9525</xdr:rowOff>
    </xdr:from>
    <xdr:to>
      <xdr:col>12</xdr:col>
      <xdr:colOff>620052</xdr:colOff>
      <xdr:row>29</xdr:row>
      <xdr:rowOff>118030</xdr:rowOff>
    </xdr:to>
    <xdr:cxnSp macro="">
      <xdr:nvCxnSpPr>
        <xdr:cNvPr id="75" name="AutoShape 106">
          <a:extLst>
            <a:ext uri="{FF2B5EF4-FFF2-40B4-BE49-F238E27FC236}">
              <a16:creationId xmlns:a16="http://schemas.microsoft.com/office/drawing/2014/main" id="{05DD65AF-E93A-4583-888E-F846DE469605}"/>
            </a:ext>
          </a:extLst>
        </xdr:cNvPr>
        <xdr:cNvCxnSpPr>
          <a:cxnSpLocks noChangeShapeType="1"/>
          <a:stCxn id="19" idx="0"/>
        </xdr:cNvCxnSpPr>
      </xdr:nvCxnSpPr>
      <xdr:spPr bwMode="auto">
        <a:xfrm flipH="1" flipV="1">
          <a:off x="8105775" y="8458200"/>
          <a:ext cx="10452" cy="29900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1</xdr:col>
      <xdr:colOff>0</xdr:colOff>
      <xdr:row>0</xdr:row>
      <xdr:rowOff>95249</xdr:rowOff>
    </xdr:from>
    <xdr:to>
      <xdr:col>17</xdr:col>
      <xdr:colOff>0</xdr:colOff>
      <xdr:row>6</xdr:row>
      <xdr:rowOff>246431</xdr:rowOff>
    </xdr:to>
    <xdr:pic>
      <xdr:nvPicPr>
        <xdr:cNvPr id="27" name="Picture 26">
          <a:extLst>
            <a:ext uri="{FF2B5EF4-FFF2-40B4-BE49-F238E27FC236}">
              <a16:creationId xmlns:a16="http://schemas.microsoft.com/office/drawing/2014/main" id="{C5EF8F35-D639-4912-952C-0B9C0ADD00C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4300" y="95249"/>
          <a:ext cx="10496550" cy="1703757"/>
        </a:xfrm>
        <a:prstGeom prst="rect">
          <a:avLst/>
        </a:prstGeom>
      </xdr:spPr>
    </xdr:pic>
    <xdr:clientData/>
  </xdr:twoCellAnchor>
  <xdr:oneCellAnchor>
    <xdr:from>
      <xdr:col>4</xdr:col>
      <xdr:colOff>266700</xdr:colOff>
      <xdr:row>55</xdr:row>
      <xdr:rowOff>200025</xdr:rowOff>
    </xdr:from>
    <xdr:ext cx="3307659" cy="1339296"/>
    <xdr:sp macro="" textlink="">
      <xdr:nvSpPr>
        <xdr:cNvPr id="56" name="Rectangle 93">
          <a:extLst>
            <a:ext uri="{FF2B5EF4-FFF2-40B4-BE49-F238E27FC236}">
              <a16:creationId xmlns:a16="http://schemas.microsoft.com/office/drawing/2014/main" id="{438DECFF-6C7B-4C40-BA50-718EE047D053}"/>
            </a:ext>
          </a:extLst>
        </xdr:cNvPr>
        <xdr:cNvSpPr>
          <a:spLocks noChangeArrowheads="1"/>
        </xdr:cNvSpPr>
      </xdr:nvSpPr>
      <xdr:spPr bwMode="auto">
        <a:xfrm>
          <a:off x="2085975" y="14363700"/>
          <a:ext cx="3307659" cy="1339296"/>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rtl="0"/>
          <a:r>
            <a:rPr lang="en-IE" sz="1100" b="1" i="0" baseline="0">
              <a:effectLst/>
              <a:latin typeface="Gill Sans MT" panose="020B0502020104020203" pitchFamily="34" charset="0"/>
              <a:ea typeface="+mn-ea"/>
              <a:cs typeface="+mn-cs"/>
            </a:rPr>
            <a:t>5. Insert absorbance values for the samples</a:t>
          </a:r>
          <a:endParaRPr lang="en-GB">
            <a:effectLst/>
            <a:latin typeface="Gill Sans MT" panose="020B0502020104020203" pitchFamily="34" charset="0"/>
          </a:endParaRPr>
        </a:p>
        <a:p>
          <a:r>
            <a:rPr lang="en-IE" sz="1100" b="0" i="0" baseline="0">
              <a:effectLst/>
              <a:latin typeface="Gill Sans MT" panose="020B0502020104020203" pitchFamily="34" charset="0"/>
              <a:ea typeface="+mn-ea"/>
              <a:cs typeface="+mn-cs"/>
            </a:rPr>
            <a:t>Enter a single absorbance value for the sample bank.  If duplicate samples have been run, insert both absorbance values and the program will automatically use the average values.  If a single set of values are input, these will be used.  The program will subtract blank values from sample values</a:t>
          </a:r>
          <a:endParaRPr lang="en-GB" sz="1100" b="0" i="0" u="none" strike="noStrike" baseline="0">
            <a:solidFill>
              <a:srgbClr val="000000"/>
            </a:solidFill>
            <a:latin typeface="Gill Sans MT" panose="020B0502020104020203"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285750</xdr:colOff>
      <xdr:row>1</xdr:row>
      <xdr:rowOff>428625</xdr:rowOff>
    </xdr:from>
    <xdr:to>
      <xdr:col>16</xdr:col>
      <xdr:colOff>609600</xdr:colOff>
      <xdr:row>1</xdr:row>
      <xdr:rowOff>723900</xdr:rowOff>
    </xdr:to>
    <xdr:sp macro="" textlink="">
      <xdr:nvSpPr>
        <xdr:cNvPr id="2093" name="Text Box 45">
          <a:extLst>
            <a:ext uri="{FF2B5EF4-FFF2-40B4-BE49-F238E27FC236}">
              <a16:creationId xmlns:a16="http://schemas.microsoft.com/office/drawing/2014/main" id="{DF7D002B-846D-430B-AC1F-4B22D77AFD7B}"/>
            </a:ext>
          </a:extLst>
        </xdr:cNvPr>
        <xdr:cNvSpPr txBox="1">
          <a:spLocks noChangeArrowheads="1"/>
        </xdr:cNvSpPr>
      </xdr:nvSpPr>
      <xdr:spPr bwMode="auto">
        <a:xfrm>
          <a:off x="3343275" y="466725"/>
          <a:ext cx="4724400"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7432" rIns="0" bIns="0" anchor="t" upright="1"/>
        <a:lstStyle/>
        <a:p>
          <a:pPr algn="l" rtl="0">
            <a:defRPr sz="1000"/>
          </a:pPr>
          <a:r>
            <a:rPr lang="en-IE" sz="1200" b="1" i="0" u="none" strike="noStrike" baseline="0">
              <a:solidFill>
                <a:srgbClr val="FFFFFF"/>
              </a:solidFill>
              <a:latin typeface="Arial"/>
              <a:cs typeface="Arial"/>
            </a:rPr>
            <a:t>Barley and Oat Beta-Glucan Determination</a:t>
          </a:r>
          <a:endParaRPr lang="en-IE"/>
        </a:p>
      </xdr:txBody>
    </xdr:sp>
    <xdr:clientData/>
  </xdr:twoCellAnchor>
  <xdr:twoCellAnchor>
    <xdr:from>
      <xdr:col>17</xdr:col>
      <xdr:colOff>236220</xdr:colOff>
      <xdr:row>2</xdr:row>
      <xdr:rowOff>114300</xdr:rowOff>
    </xdr:from>
    <xdr:to>
      <xdr:col>19</xdr:col>
      <xdr:colOff>481965</xdr:colOff>
      <xdr:row>3</xdr:row>
      <xdr:rowOff>114300</xdr:rowOff>
    </xdr:to>
    <xdr:sp macro="" textlink="">
      <xdr:nvSpPr>
        <xdr:cNvPr id="2075" name="Text Box 27">
          <a:hlinkClick xmlns:r="http://schemas.openxmlformats.org/officeDocument/2006/relationships" r:id="rId1"/>
          <a:extLst>
            <a:ext uri="{FF2B5EF4-FFF2-40B4-BE49-F238E27FC236}">
              <a16:creationId xmlns:a16="http://schemas.microsoft.com/office/drawing/2014/main" id="{C5FE90F8-6899-4F1D-8597-C70D8FBB581B}"/>
            </a:ext>
          </a:extLst>
        </xdr:cNvPr>
        <xdr:cNvSpPr txBox="1">
          <a:spLocks noChangeArrowheads="1"/>
        </xdr:cNvSpPr>
      </xdr:nvSpPr>
      <xdr:spPr bwMode="auto">
        <a:xfrm>
          <a:off x="8442960" y="1737360"/>
          <a:ext cx="89344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en-IE" sz="1000" b="0" i="0" u="sng" strike="noStrike" baseline="0">
              <a:solidFill>
                <a:srgbClr val="0000FF"/>
              </a:solidFill>
              <a:latin typeface="Arial"/>
              <a:cs typeface="Arial"/>
            </a:rPr>
            <a:t>Instructions</a:t>
          </a:r>
          <a:endParaRPr lang="en-IE"/>
        </a:p>
      </xdr:txBody>
    </xdr:sp>
    <xdr:clientData fPrintsWithSheet="0"/>
  </xdr:twoCellAnchor>
  <xdr:twoCellAnchor>
    <xdr:from>
      <xdr:col>17</xdr:col>
      <xdr:colOff>236221</xdr:colOff>
      <xdr:row>3</xdr:row>
      <xdr:rowOff>114300</xdr:rowOff>
    </xdr:from>
    <xdr:to>
      <xdr:col>19</xdr:col>
      <xdr:colOff>358141</xdr:colOff>
      <xdr:row>4</xdr:row>
      <xdr:rowOff>123825</xdr:rowOff>
    </xdr:to>
    <xdr:sp macro="" textlink="">
      <xdr:nvSpPr>
        <xdr:cNvPr id="2076" name="Text Box 28">
          <a:hlinkClick xmlns:r="http://schemas.openxmlformats.org/officeDocument/2006/relationships" r:id="rId2"/>
          <a:extLst>
            <a:ext uri="{FF2B5EF4-FFF2-40B4-BE49-F238E27FC236}">
              <a16:creationId xmlns:a16="http://schemas.microsoft.com/office/drawing/2014/main" id="{F3691E5D-B237-4CC5-A8C9-024637613A0F}"/>
            </a:ext>
          </a:extLst>
        </xdr:cNvPr>
        <xdr:cNvSpPr txBox="1">
          <a:spLocks noChangeArrowheads="1"/>
        </xdr:cNvSpPr>
      </xdr:nvSpPr>
      <xdr:spPr bwMode="auto">
        <a:xfrm>
          <a:off x="8442961" y="1927860"/>
          <a:ext cx="76962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17</xdr:col>
      <xdr:colOff>0</xdr:colOff>
      <xdr:row>4</xdr:row>
      <xdr:rowOff>85725</xdr:rowOff>
    </xdr:from>
    <xdr:to>
      <xdr:col>17</xdr:col>
      <xdr:colOff>0</xdr:colOff>
      <xdr:row>4</xdr:row>
      <xdr:rowOff>85725</xdr:rowOff>
    </xdr:to>
    <xdr:sp macro="" textlink="">
      <xdr:nvSpPr>
        <xdr:cNvPr id="2141" name="Line 29">
          <a:extLst>
            <a:ext uri="{FF2B5EF4-FFF2-40B4-BE49-F238E27FC236}">
              <a16:creationId xmlns:a16="http://schemas.microsoft.com/office/drawing/2014/main" id="{DEAC953B-1EBD-499A-B76D-CC56EFED4779}"/>
            </a:ext>
          </a:extLst>
        </xdr:cNvPr>
        <xdr:cNvSpPr>
          <a:spLocks noChangeShapeType="1"/>
        </xdr:cNvSpPr>
      </xdr:nvSpPr>
      <xdr:spPr bwMode="auto">
        <a:xfrm>
          <a:off x="8201025" y="17716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17</xdr:col>
      <xdr:colOff>0</xdr:colOff>
      <xdr:row>4</xdr:row>
      <xdr:rowOff>85725</xdr:rowOff>
    </xdr:from>
    <xdr:to>
      <xdr:col>17</xdr:col>
      <xdr:colOff>0</xdr:colOff>
      <xdr:row>4</xdr:row>
      <xdr:rowOff>85725</xdr:rowOff>
    </xdr:to>
    <xdr:sp macro="" textlink="">
      <xdr:nvSpPr>
        <xdr:cNvPr id="2142" name="Line 30">
          <a:extLst>
            <a:ext uri="{FF2B5EF4-FFF2-40B4-BE49-F238E27FC236}">
              <a16:creationId xmlns:a16="http://schemas.microsoft.com/office/drawing/2014/main" id="{7745D25F-E93E-46FB-88FE-F78B68484456}"/>
            </a:ext>
          </a:extLst>
        </xdr:cNvPr>
        <xdr:cNvSpPr>
          <a:spLocks noChangeShapeType="1"/>
        </xdr:cNvSpPr>
      </xdr:nvSpPr>
      <xdr:spPr bwMode="auto">
        <a:xfrm flipH="1">
          <a:off x="8201025" y="17716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17</xdr:col>
      <xdr:colOff>0</xdr:colOff>
      <xdr:row>4</xdr:row>
      <xdr:rowOff>114300</xdr:rowOff>
    </xdr:from>
    <xdr:to>
      <xdr:col>17</xdr:col>
      <xdr:colOff>0</xdr:colOff>
      <xdr:row>4</xdr:row>
      <xdr:rowOff>114300</xdr:rowOff>
    </xdr:to>
    <xdr:sp macro="" textlink="">
      <xdr:nvSpPr>
        <xdr:cNvPr id="2143" name="Line 31">
          <a:extLst>
            <a:ext uri="{FF2B5EF4-FFF2-40B4-BE49-F238E27FC236}">
              <a16:creationId xmlns:a16="http://schemas.microsoft.com/office/drawing/2014/main" id="{127CD060-68E6-4857-9D74-46D1DCAC3981}"/>
            </a:ext>
          </a:extLst>
        </xdr:cNvPr>
        <xdr:cNvSpPr>
          <a:spLocks noChangeShapeType="1"/>
        </xdr:cNvSpPr>
      </xdr:nvSpPr>
      <xdr:spPr bwMode="auto">
        <a:xfrm flipH="1">
          <a:off x="8201025" y="18002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xdr:col>
      <xdr:colOff>19050</xdr:colOff>
      <xdr:row>32</xdr:row>
      <xdr:rowOff>180975</xdr:rowOff>
    </xdr:from>
    <xdr:to>
      <xdr:col>4</xdr:col>
      <xdr:colOff>114300</xdr:colOff>
      <xdr:row>34</xdr:row>
      <xdr:rowOff>38100</xdr:rowOff>
    </xdr:to>
    <xdr:sp macro="" textlink="">
      <xdr:nvSpPr>
        <xdr:cNvPr id="2081" name="Text Box 33">
          <a:hlinkClick xmlns:r="http://schemas.openxmlformats.org/officeDocument/2006/relationships" r:id="rId3"/>
          <a:extLst>
            <a:ext uri="{FF2B5EF4-FFF2-40B4-BE49-F238E27FC236}">
              <a16:creationId xmlns:a16="http://schemas.microsoft.com/office/drawing/2014/main" id="{B55D604B-C2DC-414E-98A8-75B0EA7098A5}"/>
            </a:ext>
          </a:extLst>
        </xdr:cNvPr>
        <xdr:cNvSpPr txBox="1">
          <a:spLocks noChangeArrowheads="1"/>
        </xdr:cNvSpPr>
      </xdr:nvSpPr>
      <xdr:spPr bwMode="auto">
        <a:xfrm>
          <a:off x="123825" y="8439150"/>
          <a:ext cx="1714500" cy="2952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en-IE" sz="1000" b="0" i="0" u="sng" strike="noStrike" baseline="0">
              <a:solidFill>
                <a:srgbClr val="0000FF"/>
              </a:solidFill>
              <a:latin typeface="Arial"/>
              <a:cs typeface="Arial"/>
            </a:rPr>
            <a:t>Back to Top of Page</a:t>
          </a:r>
          <a:endParaRPr lang="en-IE"/>
        </a:p>
      </xdr:txBody>
    </xdr:sp>
    <xdr:clientData fPrintsWithSheet="0"/>
  </xdr:twoCellAnchor>
  <xdr:twoCellAnchor editAs="oneCell">
    <xdr:from>
      <xdr:col>0</xdr:col>
      <xdr:colOff>0</xdr:colOff>
      <xdr:row>0</xdr:row>
      <xdr:rowOff>0</xdr:rowOff>
    </xdr:from>
    <xdr:to>
      <xdr:col>21</xdr:col>
      <xdr:colOff>0</xdr:colOff>
      <xdr:row>1</xdr:row>
      <xdr:rowOff>1532696</xdr:rowOff>
    </xdr:to>
    <xdr:pic>
      <xdr:nvPicPr>
        <xdr:cNvPr id="4" name="Picture 3">
          <a:extLst>
            <a:ext uri="{FF2B5EF4-FFF2-40B4-BE49-F238E27FC236}">
              <a16:creationId xmlns:a16="http://schemas.microsoft.com/office/drawing/2014/main" id="{1E94F36B-D587-48F9-AE8E-8715209B16A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9677400" cy="15707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666750</xdr:colOff>
      <xdr:row>1</xdr:row>
      <xdr:rowOff>428625</xdr:rowOff>
    </xdr:from>
    <xdr:to>
      <xdr:col>19</xdr:col>
      <xdr:colOff>66675</xdr:colOff>
      <xdr:row>1</xdr:row>
      <xdr:rowOff>733425</xdr:rowOff>
    </xdr:to>
    <xdr:sp macro="" textlink="">
      <xdr:nvSpPr>
        <xdr:cNvPr id="2" name="Text Box 45">
          <a:extLst>
            <a:ext uri="{FF2B5EF4-FFF2-40B4-BE49-F238E27FC236}">
              <a16:creationId xmlns:a16="http://schemas.microsoft.com/office/drawing/2014/main" id="{92FBCFE9-2759-4909-8431-A71D7C2482C3}"/>
            </a:ext>
          </a:extLst>
        </xdr:cNvPr>
        <xdr:cNvSpPr txBox="1">
          <a:spLocks noChangeArrowheads="1"/>
        </xdr:cNvSpPr>
      </xdr:nvSpPr>
      <xdr:spPr bwMode="auto">
        <a:xfrm>
          <a:off x="5895975" y="523875"/>
          <a:ext cx="2590800"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7432" rIns="0" bIns="0" anchor="t" upright="1"/>
        <a:lstStyle/>
        <a:p>
          <a:pPr algn="l" rtl="0">
            <a:defRPr sz="1000"/>
          </a:pPr>
          <a:r>
            <a:rPr lang="en-GB" sz="1200" b="1" i="0" u="none" strike="noStrike" baseline="0">
              <a:solidFill>
                <a:srgbClr val="FFFFFF"/>
              </a:solidFill>
              <a:latin typeface="Arial"/>
              <a:cs typeface="Arial"/>
            </a:rPr>
            <a:t>Total Starch Determination</a:t>
          </a:r>
        </a:p>
      </xdr:txBody>
    </xdr:sp>
    <xdr:clientData/>
  </xdr:twoCellAnchor>
  <xdr:twoCellAnchor>
    <xdr:from>
      <xdr:col>25</xdr:col>
      <xdr:colOff>0</xdr:colOff>
      <xdr:row>4</xdr:row>
      <xdr:rowOff>85725</xdr:rowOff>
    </xdr:from>
    <xdr:to>
      <xdr:col>25</xdr:col>
      <xdr:colOff>0</xdr:colOff>
      <xdr:row>4</xdr:row>
      <xdr:rowOff>85725</xdr:rowOff>
    </xdr:to>
    <xdr:sp macro="" textlink="">
      <xdr:nvSpPr>
        <xdr:cNvPr id="3" name="Line 29">
          <a:extLst>
            <a:ext uri="{FF2B5EF4-FFF2-40B4-BE49-F238E27FC236}">
              <a16:creationId xmlns:a16="http://schemas.microsoft.com/office/drawing/2014/main" id="{2BC7260D-2930-45C0-A753-85C25947DFFA}"/>
            </a:ext>
          </a:extLst>
        </xdr:cNvPr>
        <xdr:cNvSpPr>
          <a:spLocks noChangeShapeType="1"/>
        </xdr:cNvSpPr>
      </xdr:nvSpPr>
      <xdr:spPr bwMode="auto">
        <a:xfrm>
          <a:off x="30432375" y="19526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25</xdr:col>
      <xdr:colOff>0</xdr:colOff>
      <xdr:row>4</xdr:row>
      <xdr:rowOff>85725</xdr:rowOff>
    </xdr:from>
    <xdr:to>
      <xdr:col>25</xdr:col>
      <xdr:colOff>0</xdr:colOff>
      <xdr:row>4</xdr:row>
      <xdr:rowOff>85725</xdr:rowOff>
    </xdr:to>
    <xdr:sp macro="" textlink="">
      <xdr:nvSpPr>
        <xdr:cNvPr id="4" name="Line 30">
          <a:extLst>
            <a:ext uri="{FF2B5EF4-FFF2-40B4-BE49-F238E27FC236}">
              <a16:creationId xmlns:a16="http://schemas.microsoft.com/office/drawing/2014/main" id="{72265EE1-0407-4E6D-A506-EA55D8BD32E5}"/>
            </a:ext>
          </a:extLst>
        </xdr:cNvPr>
        <xdr:cNvSpPr>
          <a:spLocks noChangeShapeType="1"/>
        </xdr:cNvSpPr>
      </xdr:nvSpPr>
      <xdr:spPr bwMode="auto">
        <a:xfrm flipH="1">
          <a:off x="30432375" y="19526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25</xdr:col>
      <xdr:colOff>0</xdr:colOff>
      <xdr:row>4</xdr:row>
      <xdr:rowOff>114300</xdr:rowOff>
    </xdr:from>
    <xdr:to>
      <xdr:col>25</xdr:col>
      <xdr:colOff>0</xdr:colOff>
      <xdr:row>4</xdr:row>
      <xdr:rowOff>114300</xdr:rowOff>
    </xdr:to>
    <xdr:sp macro="" textlink="">
      <xdr:nvSpPr>
        <xdr:cNvPr id="5" name="Line 31">
          <a:extLst>
            <a:ext uri="{FF2B5EF4-FFF2-40B4-BE49-F238E27FC236}">
              <a16:creationId xmlns:a16="http://schemas.microsoft.com/office/drawing/2014/main" id="{649C11E3-3B72-4EC5-A7D9-2D6C53053A5A}"/>
            </a:ext>
          </a:extLst>
        </xdr:cNvPr>
        <xdr:cNvSpPr>
          <a:spLocks noChangeShapeType="1"/>
        </xdr:cNvSpPr>
      </xdr:nvSpPr>
      <xdr:spPr bwMode="auto">
        <a:xfrm flipH="1">
          <a:off x="30432375" y="19812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xdr:col>
      <xdr:colOff>19050</xdr:colOff>
      <xdr:row>53</xdr:row>
      <xdr:rowOff>85725</xdr:rowOff>
    </xdr:from>
    <xdr:to>
      <xdr:col>9</xdr:col>
      <xdr:colOff>114300</xdr:colOff>
      <xdr:row>54</xdr:row>
      <xdr:rowOff>76200</xdr:rowOff>
    </xdr:to>
    <xdr:sp macro="" textlink="">
      <xdr:nvSpPr>
        <xdr:cNvPr id="6" name="Text Box 33">
          <a:hlinkClick xmlns:r="http://schemas.openxmlformats.org/officeDocument/2006/relationships" r:id="rId1"/>
          <a:extLst>
            <a:ext uri="{FF2B5EF4-FFF2-40B4-BE49-F238E27FC236}">
              <a16:creationId xmlns:a16="http://schemas.microsoft.com/office/drawing/2014/main" id="{8F1E4172-9841-4FEC-A715-25C9C66D5158}"/>
            </a:ext>
          </a:extLst>
        </xdr:cNvPr>
        <xdr:cNvSpPr txBox="1">
          <a:spLocks noChangeArrowheads="1"/>
        </xdr:cNvSpPr>
      </xdr:nvSpPr>
      <xdr:spPr bwMode="auto">
        <a:xfrm>
          <a:off x="142875" y="11744325"/>
          <a:ext cx="4800600"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p>
      </xdr:txBody>
    </xdr:sp>
    <xdr:clientData fPrintsWithSheet="0"/>
  </xdr:twoCellAnchor>
  <xdr:twoCellAnchor>
    <xdr:from>
      <xdr:col>25</xdr:col>
      <xdr:colOff>0</xdr:colOff>
      <xdr:row>10</xdr:row>
      <xdr:rowOff>85725</xdr:rowOff>
    </xdr:from>
    <xdr:to>
      <xdr:col>25</xdr:col>
      <xdr:colOff>0</xdr:colOff>
      <xdr:row>10</xdr:row>
      <xdr:rowOff>85725</xdr:rowOff>
    </xdr:to>
    <xdr:sp macro="" textlink="">
      <xdr:nvSpPr>
        <xdr:cNvPr id="7" name="Line 29">
          <a:extLst>
            <a:ext uri="{FF2B5EF4-FFF2-40B4-BE49-F238E27FC236}">
              <a16:creationId xmlns:a16="http://schemas.microsoft.com/office/drawing/2014/main" id="{253E7EB6-8CC6-42BE-8C48-4BF2825076E2}"/>
            </a:ext>
          </a:extLst>
        </xdr:cNvPr>
        <xdr:cNvSpPr>
          <a:spLocks noChangeShapeType="1"/>
        </xdr:cNvSpPr>
      </xdr:nvSpPr>
      <xdr:spPr bwMode="auto">
        <a:xfrm>
          <a:off x="30432375" y="2981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25</xdr:col>
      <xdr:colOff>0</xdr:colOff>
      <xdr:row>10</xdr:row>
      <xdr:rowOff>85725</xdr:rowOff>
    </xdr:from>
    <xdr:to>
      <xdr:col>25</xdr:col>
      <xdr:colOff>0</xdr:colOff>
      <xdr:row>10</xdr:row>
      <xdr:rowOff>85725</xdr:rowOff>
    </xdr:to>
    <xdr:sp macro="" textlink="">
      <xdr:nvSpPr>
        <xdr:cNvPr id="8" name="Line 30">
          <a:extLst>
            <a:ext uri="{FF2B5EF4-FFF2-40B4-BE49-F238E27FC236}">
              <a16:creationId xmlns:a16="http://schemas.microsoft.com/office/drawing/2014/main" id="{F12C9D84-AB98-4F7D-8A60-05B9251DEC1F}"/>
            </a:ext>
          </a:extLst>
        </xdr:cNvPr>
        <xdr:cNvSpPr>
          <a:spLocks noChangeShapeType="1"/>
        </xdr:cNvSpPr>
      </xdr:nvSpPr>
      <xdr:spPr bwMode="auto">
        <a:xfrm flipH="1">
          <a:off x="30432375" y="2981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25</xdr:col>
      <xdr:colOff>0</xdr:colOff>
      <xdr:row>10</xdr:row>
      <xdr:rowOff>114300</xdr:rowOff>
    </xdr:from>
    <xdr:to>
      <xdr:col>25</xdr:col>
      <xdr:colOff>0</xdr:colOff>
      <xdr:row>10</xdr:row>
      <xdr:rowOff>114300</xdr:rowOff>
    </xdr:to>
    <xdr:sp macro="" textlink="">
      <xdr:nvSpPr>
        <xdr:cNvPr id="9" name="Line 31">
          <a:extLst>
            <a:ext uri="{FF2B5EF4-FFF2-40B4-BE49-F238E27FC236}">
              <a16:creationId xmlns:a16="http://schemas.microsoft.com/office/drawing/2014/main" id="{7A797984-80F2-467B-A90D-17BD3FDB45BC}"/>
            </a:ext>
          </a:extLst>
        </xdr:cNvPr>
        <xdr:cNvSpPr>
          <a:spLocks noChangeShapeType="1"/>
        </xdr:cNvSpPr>
      </xdr:nvSpPr>
      <xdr:spPr bwMode="auto">
        <a:xfrm flipH="1">
          <a:off x="30432375" y="30099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17</xdr:col>
      <xdr:colOff>314325</xdr:colOff>
      <xdr:row>2</xdr:row>
      <xdr:rowOff>161925</xdr:rowOff>
    </xdr:from>
    <xdr:to>
      <xdr:col>19</xdr:col>
      <xdr:colOff>514350</xdr:colOff>
      <xdr:row>4</xdr:row>
      <xdr:rowOff>28575</xdr:rowOff>
    </xdr:to>
    <xdr:sp macro="" textlink="">
      <xdr:nvSpPr>
        <xdr:cNvPr id="10" name="Text Box 27">
          <a:hlinkClick xmlns:r="http://schemas.openxmlformats.org/officeDocument/2006/relationships" r:id="rId2"/>
          <a:extLst>
            <a:ext uri="{FF2B5EF4-FFF2-40B4-BE49-F238E27FC236}">
              <a16:creationId xmlns:a16="http://schemas.microsoft.com/office/drawing/2014/main" id="{2C24FE6A-5281-4EF8-B64B-B6DD03ACCF35}"/>
            </a:ext>
          </a:extLst>
        </xdr:cNvPr>
        <xdr:cNvSpPr txBox="1">
          <a:spLocks noChangeArrowheads="1"/>
        </xdr:cNvSpPr>
      </xdr:nvSpPr>
      <xdr:spPr bwMode="auto">
        <a:xfrm>
          <a:off x="7886700" y="1647825"/>
          <a:ext cx="1047750" cy="2476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Instructions</a:t>
          </a:r>
        </a:p>
      </xdr:txBody>
    </xdr:sp>
    <xdr:clientData fPrintsWithSheet="0"/>
  </xdr:twoCellAnchor>
  <xdr:twoCellAnchor>
    <xdr:from>
      <xdr:col>17</xdr:col>
      <xdr:colOff>314325</xdr:colOff>
      <xdr:row>3</xdr:row>
      <xdr:rowOff>180974</xdr:rowOff>
    </xdr:from>
    <xdr:to>
      <xdr:col>19</xdr:col>
      <xdr:colOff>504825</xdr:colOff>
      <xdr:row>4</xdr:row>
      <xdr:rowOff>190499</xdr:rowOff>
    </xdr:to>
    <xdr:sp macro="" textlink="">
      <xdr:nvSpPr>
        <xdr:cNvPr id="11" name="Text Box 28">
          <a:hlinkClick xmlns:r="http://schemas.openxmlformats.org/officeDocument/2006/relationships" r:id="rId3"/>
          <a:extLst>
            <a:ext uri="{FF2B5EF4-FFF2-40B4-BE49-F238E27FC236}">
              <a16:creationId xmlns:a16="http://schemas.microsoft.com/office/drawing/2014/main" id="{B1E7B65A-949A-43A7-88C3-331C44491D64}"/>
            </a:ext>
          </a:extLst>
        </xdr:cNvPr>
        <xdr:cNvSpPr txBox="1">
          <a:spLocks noChangeArrowheads="1"/>
        </xdr:cNvSpPr>
      </xdr:nvSpPr>
      <xdr:spPr bwMode="auto">
        <a:xfrm>
          <a:off x="7886700" y="1857374"/>
          <a:ext cx="1038225"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Contact Us</a:t>
          </a:r>
        </a:p>
      </xdr:txBody>
    </xdr:sp>
    <xdr:clientData fPrintsWithSheet="0"/>
  </xdr:twoCellAnchor>
  <xdr:twoCellAnchor editAs="oneCell">
    <xdr:from>
      <xdr:col>1</xdr:col>
      <xdr:colOff>0</xdr:colOff>
      <xdr:row>0</xdr:row>
      <xdr:rowOff>99390</xdr:rowOff>
    </xdr:from>
    <xdr:to>
      <xdr:col>21</xdr:col>
      <xdr:colOff>0</xdr:colOff>
      <xdr:row>1</xdr:row>
      <xdr:rowOff>1586390</xdr:rowOff>
    </xdr:to>
    <xdr:pic>
      <xdr:nvPicPr>
        <xdr:cNvPr id="17" name="Picture 16">
          <a:extLst>
            <a:ext uri="{FF2B5EF4-FFF2-40B4-BE49-F238E27FC236}">
              <a16:creationId xmlns:a16="http://schemas.microsoft.com/office/drawing/2014/main" id="{354A1FDE-622B-4883-AD30-273CDC42C0D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696" y="99390"/>
          <a:ext cx="9773478" cy="15863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3"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MegaCalc/K-TSTA/K-TSTA_1909_CAL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egaCalc  (Solids)"/>
      <sheetName val="MegaCalc  (Liquids)"/>
    </sheetNames>
    <sheetDataSet>
      <sheetData sheetId="0"/>
      <sheetData sheetId="1" refreshError="1"/>
      <sheetData sheetId="2">
        <row r="14">
          <cell r="N14" t="str">
            <v/>
          </cell>
        </row>
        <row r="15">
          <cell r="N15" t="str">
            <v/>
          </cell>
        </row>
        <row r="16">
          <cell r="N16" t="str">
            <v/>
          </cell>
        </row>
        <row r="17">
          <cell r="N17" t="str">
            <v/>
          </cell>
        </row>
        <row r="18">
          <cell r="N18" t="str">
            <v/>
          </cell>
        </row>
        <row r="19">
          <cell r="N19" t="str">
            <v/>
          </cell>
        </row>
        <row r="20">
          <cell r="N20" t="str">
            <v/>
          </cell>
        </row>
        <row r="21">
          <cell r="N21" t="str">
            <v/>
          </cell>
        </row>
        <row r="22">
          <cell r="N22" t="str">
            <v/>
          </cell>
        </row>
        <row r="23">
          <cell r="N23" t="str">
            <v/>
          </cell>
        </row>
        <row r="24">
          <cell r="N24" t="str">
            <v/>
          </cell>
        </row>
        <row r="25">
          <cell r="N25" t="str">
            <v/>
          </cell>
        </row>
        <row r="26">
          <cell r="N26" t="str">
            <v/>
          </cell>
        </row>
        <row r="27">
          <cell r="N27" t="str">
            <v/>
          </cell>
        </row>
        <row r="28">
          <cell r="N28" t="str">
            <v/>
          </cell>
        </row>
        <row r="29">
          <cell r="N29" t="str">
            <v/>
          </cell>
        </row>
        <row r="30">
          <cell r="N30" t="str">
            <v/>
          </cell>
        </row>
        <row r="31">
          <cell r="N31" t="str">
            <v/>
          </cell>
        </row>
        <row r="32">
          <cell r="N32" t="str">
            <v/>
          </cell>
        </row>
        <row r="33">
          <cell r="N33" t="str">
            <v/>
          </cell>
        </row>
        <row r="34">
          <cell r="N34" t="str">
            <v/>
          </cell>
        </row>
        <row r="35">
          <cell r="N35" t="str">
            <v/>
          </cell>
        </row>
        <row r="36">
          <cell r="N36" t="str">
            <v/>
          </cell>
        </row>
        <row r="37">
          <cell r="N37" t="str">
            <v/>
          </cell>
        </row>
        <row r="38">
          <cell r="N38" t="str">
            <v/>
          </cell>
        </row>
        <row r="39">
          <cell r="N39" t="str">
            <v/>
          </cell>
        </row>
        <row r="40">
          <cell r="N40" t="str">
            <v/>
          </cell>
        </row>
        <row r="41">
          <cell r="N41" t="str">
            <v/>
          </cell>
        </row>
        <row r="42">
          <cell r="N42" t="str">
            <v/>
          </cell>
        </row>
        <row r="43">
          <cell r="N43" t="str">
            <v/>
          </cell>
        </row>
        <row r="44">
          <cell r="N44" t="str">
            <v/>
          </cell>
        </row>
        <row r="45">
          <cell r="N45" t="str">
            <v/>
          </cell>
        </row>
        <row r="46">
          <cell r="N46" t="str">
            <v/>
          </cell>
        </row>
        <row r="47">
          <cell r="N47" t="str">
            <v/>
          </cell>
        </row>
        <row r="48">
          <cell r="N48" t="str">
            <v/>
          </cell>
        </row>
        <row r="49">
          <cell r="N49" t="str">
            <v/>
          </cell>
        </row>
        <row r="50">
          <cell r="N50" t="str">
            <v/>
          </cell>
        </row>
        <row r="51">
          <cell r="N51" t="str">
            <v/>
          </cell>
        </row>
        <row r="52">
          <cell r="N52" t="str">
            <v/>
          </cell>
        </row>
        <row r="53">
          <cell r="N53" t="str">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pportcs.megazyme.com/support/home" TargetMode="External"/><Relationship Id="rId2" Type="http://schemas.openxmlformats.org/officeDocument/2006/relationships/hyperlink" Target="http://www.megazyme.com/" TargetMode="External"/><Relationship Id="rId1" Type="http://schemas.openxmlformats.org/officeDocument/2006/relationships/hyperlink" Target="mailto:info@megazyme.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upport.megazyme.com/support/hom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6CE40-A8B7-4C19-A46E-409FB6E41FEB}">
  <sheetPr>
    <pageSetUpPr fitToPage="1"/>
  </sheetPr>
  <dimension ref="A1:Q66"/>
  <sheetViews>
    <sheetView tabSelected="1" zoomScaleNormal="100" workbookViewId="0">
      <selection activeCell="S46" sqref="S46"/>
    </sheetView>
  </sheetViews>
  <sheetFormatPr defaultColWidth="12.28515625" defaultRowHeight="15"/>
  <cols>
    <col min="1" max="1" width="1.7109375" style="46" customWidth="1"/>
    <col min="2" max="2" width="1.7109375" style="105" customWidth="1"/>
    <col min="3" max="3" width="2" style="46" bestFit="1" customWidth="1"/>
    <col min="4" max="4" width="21.85546875" style="46" customWidth="1"/>
    <col min="5" max="5" width="10" style="46" customWidth="1"/>
    <col min="6" max="6" width="12" style="46" customWidth="1"/>
    <col min="7" max="10" width="10" style="46" customWidth="1"/>
    <col min="11" max="11" width="10.7109375" style="46" customWidth="1"/>
    <col min="12" max="12" width="12.42578125" style="46" customWidth="1"/>
    <col min="13" max="13" width="12.7109375" style="46" customWidth="1"/>
    <col min="14" max="14" width="10.7109375" style="46" customWidth="1"/>
    <col min="15" max="15" width="9.28515625" style="46" customWidth="1"/>
    <col min="16" max="16" width="12.28515625" style="46"/>
    <col min="17" max="17" width="1.7109375" style="46" customWidth="1"/>
    <col min="18" max="16384" width="12.28515625" style="46"/>
  </cols>
  <sheetData>
    <row r="1" spans="1:17" ht="7.7" customHeight="1">
      <c r="A1" s="47"/>
      <c r="B1" s="84"/>
      <c r="C1" s="47"/>
      <c r="D1" s="47"/>
      <c r="E1" s="47"/>
      <c r="F1" s="47"/>
      <c r="G1" s="47"/>
      <c r="H1" s="47"/>
      <c r="I1" s="47"/>
      <c r="J1" s="47"/>
      <c r="K1" s="47"/>
      <c r="L1" s="47"/>
      <c r="M1" s="47"/>
    </row>
    <row r="2" spans="1:17" ht="13.7" customHeight="1">
      <c r="A2" s="47"/>
      <c r="B2" s="85"/>
      <c r="C2" s="48"/>
      <c r="D2" s="48"/>
      <c r="E2" s="48"/>
      <c r="F2" s="48"/>
      <c r="G2" s="48"/>
      <c r="H2" s="48"/>
      <c r="I2" s="48"/>
      <c r="J2" s="48"/>
      <c r="K2" s="48"/>
      <c r="L2" s="48"/>
      <c r="M2" s="51"/>
      <c r="N2" s="51"/>
      <c r="O2" s="51"/>
      <c r="P2" s="51"/>
      <c r="Q2" s="51"/>
    </row>
    <row r="3" spans="1:17" ht="27" customHeight="1">
      <c r="A3" s="47"/>
      <c r="B3" s="85"/>
      <c r="C3" s="86"/>
      <c r="D3" s="86"/>
      <c r="E3" s="86"/>
      <c r="F3" s="86"/>
      <c r="G3" s="86"/>
      <c r="H3" s="86"/>
      <c r="I3" s="86"/>
      <c r="J3" s="86"/>
      <c r="K3" s="86"/>
      <c r="L3" s="86"/>
      <c r="M3" s="51"/>
      <c r="N3" s="51"/>
      <c r="O3" s="51"/>
      <c r="P3" s="51"/>
      <c r="Q3" s="51"/>
    </row>
    <row r="4" spans="1:17" ht="27" customHeight="1">
      <c r="A4" s="47"/>
      <c r="B4" s="85"/>
      <c r="C4" s="86"/>
      <c r="D4" s="86"/>
      <c r="E4" s="86"/>
      <c r="F4" s="86"/>
      <c r="G4" s="86"/>
      <c r="H4" s="86"/>
      <c r="I4" s="86"/>
      <c r="J4" s="86"/>
      <c r="K4" s="86"/>
      <c r="L4" s="86"/>
      <c r="M4" s="51"/>
      <c r="N4" s="51"/>
      <c r="O4" s="51"/>
      <c r="P4" s="51"/>
      <c r="Q4" s="51"/>
    </row>
    <row r="5" spans="1:17" ht="18.2" customHeight="1">
      <c r="A5" s="47"/>
      <c r="B5" s="85"/>
      <c r="C5" s="87"/>
      <c r="D5" s="87"/>
      <c r="E5" s="87"/>
      <c r="F5" s="87"/>
      <c r="G5" s="87"/>
      <c r="H5" s="87"/>
      <c r="I5" s="87"/>
      <c r="J5" s="87"/>
      <c r="K5" s="87"/>
      <c r="L5" s="87"/>
      <c r="M5" s="51"/>
      <c r="N5" s="51"/>
      <c r="O5" s="51"/>
      <c r="P5" s="51"/>
      <c r="Q5" s="51"/>
    </row>
    <row r="6" spans="1:17" ht="29.25" customHeight="1">
      <c r="A6" s="47"/>
      <c r="B6" s="85"/>
      <c r="C6" s="48"/>
      <c r="D6" s="48"/>
      <c r="E6" s="48"/>
      <c r="F6" s="48"/>
      <c r="G6" s="48"/>
      <c r="H6" s="48"/>
      <c r="I6" s="48"/>
      <c r="J6" s="48"/>
      <c r="K6" s="48"/>
      <c r="L6" s="48"/>
      <c r="M6" s="51"/>
      <c r="N6" s="51"/>
      <c r="O6" s="51"/>
      <c r="P6" s="51"/>
      <c r="Q6" s="51"/>
    </row>
    <row r="7" spans="1:17" ht="30" customHeight="1">
      <c r="A7" s="47"/>
      <c r="B7" s="88" t="s">
        <v>34</v>
      </c>
      <c r="C7" s="89"/>
      <c r="D7" s="89"/>
      <c r="E7" s="89"/>
      <c r="F7" s="89"/>
      <c r="G7" s="89"/>
      <c r="H7" s="89"/>
      <c r="I7" s="89"/>
      <c r="J7" s="89"/>
      <c r="K7" s="89"/>
      <c r="L7" s="89"/>
      <c r="M7" s="51"/>
      <c r="N7" s="51"/>
      <c r="O7" s="51"/>
      <c r="P7" s="51"/>
      <c r="Q7" s="51"/>
    </row>
    <row r="8" spans="1:17" ht="61.7" customHeight="1">
      <c r="A8" s="47"/>
      <c r="B8" s="114" t="s">
        <v>53</v>
      </c>
      <c r="C8" s="114"/>
      <c r="D8" s="114"/>
      <c r="E8" s="114"/>
      <c r="F8" s="114"/>
      <c r="G8" s="114"/>
      <c r="H8" s="114"/>
      <c r="I8" s="114"/>
      <c r="J8" s="114"/>
      <c r="K8" s="114"/>
      <c r="L8" s="114"/>
      <c r="M8" s="114"/>
      <c r="N8" s="114"/>
      <c r="O8" s="51"/>
      <c r="P8" s="51"/>
      <c r="Q8" s="51"/>
    </row>
    <row r="9" spans="1:17" ht="25.5" customHeight="1">
      <c r="A9" s="47"/>
      <c r="B9" s="88" t="s">
        <v>35</v>
      </c>
      <c r="C9" s="90"/>
      <c r="D9" s="90"/>
      <c r="E9" s="90"/>
      <c r="F9" s="90"/>
      <c r="G9" s="90"/>
      <c r="H9" s="90"/>
      <c r="I9" s="90"/>
      <c r="J9" s="90"/>
      <c r="K9" s="90"/>
      <c r="L9" s="90"/>
      <c r="M9" s="51"/>
      <c r="N9" s="51"/>
      <c r="O9" s="51"/>
      <c r="P9" s="51"/>
      <c r="Q9" s="51"/>
    </row>
    <row r="10" spans="1:17" ht="18.75">
      <c r="A10" s="47"/>
      <c r="B10" s="91" t="s">
        <v>37</v>
      </c>
      <c r="C10" s="90"/>
      <c r="D10" s="90"/>
      <c r="E10" s="90"/>
      <c r="F10" s="90"/>
      <c r="G10" s="90"/>
      <c r="H10" s="90"/>
      <c r="I10" s="90"/>
      <c r="J10" s="90"/>
      <c r="K10" s="90"/>
      <c r="L10" s="90"/>
      <c r="M10" s="51"/>
      <c r="N10" s="51"/>
      <c r="O10" s="51"/>
      <c r="P10" s="51"/>
      <c r="Q10" s="51"/>
    </row>
    <row r="11" spans="1:17" ht="17.25">
      <c r="A11" s="47"/>
      <c r="B11" s="91" t="s">
        <v>38</v>
      </c>
      <c r="C11" s="90"/>
      <c r="D11" s="90"/>
      <c r="E11" s="90"/>
      <c r="F11" s="90"/>
      <c r="G11" s="90"/>
      <c r="H11" s="90"/>
      <c r="I11" s="90"/>
      <c r="J11" s="90"/>
      <c r="K11" s="90"/>
      <c r="L11" s="90"/>
      <c r="M11" s="51"/>
      <c r="N11" s="51"/>
      <c r="O11" s="51"/>
      <c r="P11" s="51"/>
      <c r="Q11" s="51"/>
    </row>
    <row r="12" spans="1:17" ht="111" customHeight="1">
      <c r="A12" s="47"/>
      <c r="B12" s="120" t="s">
        <v>20</v>
      </c>
      <c r="C12" s="120"/>
      <c r="D12" s="120"/>
      <c r="E12" s="120"/>
      <c r="F12" s="120"/>
      <c r="G12" s="120"/>
      <c r="H12" s="120"/>
      <c r="I12" s="120"/>
      <c r="J12" s="120"/>
      <c r="K12" s="120"/>
      <c r="L12" s="120"/>
      <c r="M12" s="120"/>
      <c r="N12" s="120"/>
      <c r="O12" s="120"/>
      <c r="P12" s="120"/>
      <c r="Q12" s="51"/>
    </row>
    <row r="13" spans="1:17">
      <c r="A13" s="47"/>
      <c r="B13" s="85"/>
      <c r="C13" s="90"/>
      <c r="D13" s="90"/>
      <c r="E13" s="90"/>
      <c r="F13" s="90"/>
      <c r="G13" s="90"/>
      <c r="H13" s="90"/>
      <c r="I13" s="90"/>
      <c r="J13" s="90"/>
      <c r="K13" s="90"/>
      <c r="L13" s="90"/>
      <c r="M13" s="51"/>
      <c r="N13" s="51"/>
      <c r="O13" s="51"/>
      <c r="P13" s="51"/>
      <c r="Q13" s="51"/>
    </row>
    <row r="14" spans="1:17" ht="27.75" customHeight="1">
      <c r="A14" s="47"/>
      <c r="B14" s="85"/>
      <c r="C14" s="90"/>
      <c r="D14" s="90"/>
      <c r="E14" s="90"/>
      <c r="F14" s="90"/>
      <c r="G14" s="90"/>
      <c r="H14" s="90"/>
      <c r="I14" s="90"/>
      <c r="J14" s="90"/>
      <c r="K14" s="90"/>
      <c r="L14" s="90"/>
      <c r="M14" s="51"/>
      <c r="N14" s="51"/>
      <c r="O14" s="51"/>
      <c r="P14" s="51"/>
      <c r="Q14" s="51"/>
    </row>
    <row r="15" spans="1:17">
      <c r="A15" s="47"/>
      <c r="B15" s="85"/>
      <c r="C15" s="48"/>
      <c r="D15" s="52" t="s">
        <v>31</v>
      </c>
      <c r="E15" s="115"/>
      <c r="F15" s="116"/>
      <c r="G15" s="116"/>
      <c r="H15" s="116"/>
      <c r="I15" s="117"/>
      <c r="J15" s="53"/>
      <c r="K15" s="51"/>
      <c r="L15" s="48"/>
      <c r="M15" s="51"/>
      <c r="N15" s="51"/>
      <c r="O15" s="55"/>
      <c r="P15" s="51"/>
      <c r="Q15" s="51"/>
    </row>
    <row r="16" spans="1:17" ht="6.95" customHeight="1">
      <c r="A16" s="47"/>
      <c r="B16" s="85"/>
      <c r="C16" s="48"/>
      <c r="D16" s="48"/>
      <c r="E16" s="48"/>
      <c r="F16" s="48"/>
      <c r="G16" s="48"/>
      <c r="H16" s="48"/>
      <c r="I16" s="48"/>
      <c r="J16" s="51"/>
      <c r="K16" s="51"/>
      <c r="L16" s="48"/>
      <c r="M16" s="51"/>
      <c r="N16" s="51"/>
      <c r="O16" s="51"/>
      <c r="P16" s="51"/>
      <c r="Q16" s="51"/>
    </row>
    <row r="17" spans="1:17">
      <c r="A17" s="47"/>
      <c r="B17" s="85"/>
      <c r="C17" s="48"/>
      <c r="D17" s="48"/>
      <c r="E17" s="57" t="s">
        <v>11</v>
      </c>
      <c r="F17" s="50"/>
      <c r="G17" s="48"/>
      <c r="H17" s="48"/>
      <c r="I17" s="48"/>
      <c r="J17" s="51"/>
      <c r="K17" s="51"/>
      <c r="L17" s="48"/>
      <c r="M17" s="51"/>
      <c r="N17" s="51"/>
      <c r="O17" s="51"/>
      <c r="P17" s="51"/>
      <c r="Q17" s="51"/>
    </row>
    <row r="18" spans="1:17">
      <c r="A18" s="47"/>
      <c r="B18" s="85"/>
      <c r="C18" s="48"/>
      <c r="D18" s="48"/>
      <c r="E18" s="58" t="s">
        <v>15</v>
      </c>
      <c r="F18" s="58" t="s">
        <v>16</v>
      </c>
      <c r="G18" s="58" t="s">
        <v>41</v>
      </c>
      <c r="H18" s="58" t="s">
        <v>42</v>
      </c>
      <c r="I18" s="59" t="s">
        <v>19</v>
      </c>
      <c r="J18" s="51"/>
      <c r="K18" s="51"/>
      <c r="L18" s="48"/>
      <c r="M18" s="51"/>
      <c r="N18" s="51"/>
      <c r="O18" s="51"/>
      <c r="P18" s="51"/>
      <c r="Q18" s="51"/>
    </row>
    <row r="19" spans="1:17">
      <c r="A19" s="47"/>
      <c r="B19" s="85"/>
      <c r="C19" s="48"/>
      <c r="D19" s="48"/>
      <c r="E19" s="60"/>
      <c r="F19" s="60"/>
      <c r="G19" s="60"/>
      <c r="H19" s="61"/>
      <c r="I19" s="62">
        <f>IF(COUNT(E19,F19,G19,H19)=0,0,AVERAGE(E19,F19,G19,H19))</f>
        <v>0</v>
      </c>
      <c r="J19" s="51"/>
      <c r="K19" s="51"/>
      <c r="L19" s="48"/>
      <c r="M19" s="51"/>
      <c r="N19" s="51"/>
      <c r="O19" s="51"/>
      <c r="P19" s="51"/>
      <c r="Q19" s="51"/>
    </row>
    <row r="20" spans="1:17" ht="4.7" customHeight="1">
      <c r="A20" s="47"/>
      <c r="B20" s="85"/>
      <c r="C20" s="48"/>
      <c r="D20" s="48"/>
      <c r="E20" s="63"/>
      <c r="F20" s="63"/>
      <c r="G20" s="48"/>
      <c r="H20" s="48"/>
      <c r="I20" s="48"/>
      <c r="J20" s="51"/>
      <c r="K20" s="51"/>
      <c r="L20" s="48"/>
      <c r="M20" s="51"/>
      <c r="N20" s="51"/>
      <c r="O20" s="64"/>
      <c r="P20" s="51"/>
      <c r="Q20" s="51"/>
    </row>
    <row r="21" spans="1:17">
      <c r="A21" s="47"/>
      <c r="B21" s="85"/>
      <c r="C21" s="48"/>
      <c r="D21" s="48"/>
      <c r="E21" s="65" t="str">
        <f>"--"</f>
        <v>--</v>
      </c>
      <c r="F21" s="66" t="s">
        <v>43</v>
      </c>
      <c r="G21" s="48"/>
      <c r="H21" s="48"/>
      <c r="I21" s="48"/>
      <c r="J21" s="51"/>
      <c r="K21" s="51"/>
      <c r="L21" s="48"/>
      <c r="M21" s="51"/>
      <c r="N21" s="51"/>
      <c r="O21" s="51"/>
      <c r="P21" s="51"/>
      <c r="Q21" s="51"/>
    </row>
    <row r="22" spans="1:17">
      <c r="A22" s="47"/>
      <c r="B22" s="85"/>
      <c r="C22" s="48"/>
      <c r="D22" s="48"/>
      <c r="E22" s="66"/>
      <c r="F22" s="66"/>
      <c r="G22" s="48"/>
      <c r="H22" s="48"/>
      <c r="I22" s="48"/>
      <c r="J22" s="51"/>
      <c r="K22" s="51"/>
      <c r="L22" s="48"/>
      <c r="M22" s="51"/>
      <c r="N22" s="51"/>
      <c r="O22" s="51"/>
      <c r="P22" s="51"/>
      <c r="Q22" s="51"/>
    </row>
    <row r="23" spans="1:17">
      <c r="A23" s="47"/>
      <c r="B23" s="85"/>
      <c r="C23" s="48"/>
      <c r="D23" s="57"/>
      <c r="E23" s="66"/>
      <c r="F23" s="66"/>
      <c r="G23" s="48"/>
      <c r="H23" s="48"/>
      <c r="I23" s="48"/>
      <c r="J23" s="51"/>
      <c r="K23" s="51"/>
      <c r="L23" s="48"/>
      <c r="M23" s="51"/>
      <c r="N23" s="51"/>
      <c r="O23" s="51"/>
      <c r="P23" s="51"/>
      <c r="Q23" s="51"/>
    </row>
    <row r="24" spans="1:17" ht="15" customHeight="1">
      <c r="A24" s="47"/>
      <c r="B24" s="126" t="s">
        <v>54</v>
      </c>
      <c r="C24" s="126"/>
      <c r="D24" s="126"/>
      <c r="E24" s="126"/>
      <c r="F24" s="126"/>
      <c r="G24" s="126"/>
      <c r="H24" s="126"/>
      <c r="I24" s="126"/>
      <c r="J24" s="126"/>
      <c r="K24" s="126"/>
      <c r="L24" s="126"/>
      <c r="M24" s="126"/>
      <c r="N24" s="126"/>
      <c r="O24" s="126"/>
      <c r="P24" s="126"/>
      <c r="Q24" s="126"/>
    </row>
    <row r="25" spans="1:17">
      <c r="A25" s="47"/>
      <c r="B25" s="85"/>
      <c r="C25" s="48"/>
      <c r="D25" s="48"/>
      <c r="E25" s="57" t="s">
        <v>44</v>
      </c>
      <c r="F25" s="57"/>
      <c r="G25" s="57" t="s">
        <v>5</v>
      </c>
      <c r="H25" s="48"/>
      <c r="I25" s="57"/>
      <c r="J25" s="48"/>
      <c r="K25" s="57" t="s">
        <v>45</v>
      </c>
      <c r="L25" s="48"/>
      <c r="M25" s="57"/>
      <c r="N25" s="92"/>
      <c r="O25" s="92"/>
      <c r="P25" s="51"/>
      <c r="Q25" s="51"/>
    </row>
    <row r="26" spans="1:17" ht="45">
      <c r="A26" s="47"/>
      <c r="B26" s="85"/>
      <c r="C26" s="68"/>
      <c r="D26" s="6" t="s">
        <v>21</v>
      </c>
      <c r="E26" s="121" t="s">
        <v>5</v>
      </c>
      <c r="F26" s="122"/>
      <c r="G26" s="122"/>
      <c r="H26" s="123"/>
      <c r="I26" s="7" t="s">
        <v>32</v>
      </c>
      <c r="J26" s="45" t="s">
        <v>33</v>
      </c>
      <c r="K26" s="7" t="s">
        <v>2</v>
      </c>
      <c r="L26" s="7" t="s">
        <v>8</v>
      </c>
      <c r="M26" s="7" t="s">
        <v>3</v>
      </c>
      <c r="N26" s="7" t="s">
        <v>4</v>
      </c>
      <c r="O26" s="108" t="s">
        <v>14</v>
      </c>
      <c r="P26" s="108" t="s">
        <v>13</v>
      </c>
      <c r="Q26" s="51"/>
    </row>
    <row r="27" spans="1:17">
      <c r="A27" s="47"/>
      <c r="B27" s="85"/>
      <c r="C27" s="59">
        <v>1</v>
      </c>
      <c r="D27" s="6"/>
      <c r="E27" s="12" t="s">
        <v>0</v>
      </c>
      <c r="F27" s="121" t="s">
        <v>1</v>
      </c>
      <c r="G27" s="124"/>
      <c r="H27" s="113" t="s">
        <v>59</v>
      </c>
      <c r="I27" s="12"/>
      <c r="J27" s="106"/>
      <c r="K27" s="6"/>
      <c r="L27" s="25"/>
      <c r="M27" s="12"/>
      <c r="N27" s="12"/>
      <c r="O27" s="109"/>
      <c r="P27" s="109"/>
      <c r="Q27" s="51"/>
    </row>
    <row r="28" spans="1:17">
      <c r="A28" s="47"/>
      <c r="B28" s="85"/>
      <c r="C28" s="59">
        <v>2</v>
      </c>
      <c r="D28" s="26"/>
      <c r="E28" s="9"/>
      <c r="F28" s="9"/>
      <c r="G28" s="9"/>
      <c r="H28" s="27"/>
      <c r="I28" s="28">
        <v>0.1</v>
      </c>
      <c r="J28" s="107">
        <v>1</v>
      </c>
      <c r="K28" s="27"/>
      <c r="L28" s="26"/>
      <c r="M28" s="26">
        <v>9.4</v>
      </c>
      <c r="N28" s="27"/>
      <c r="O28" s="110"/>
      <c r="P28" s="111"/>
      <c r="Q28" s="51"/>
    </row>
    <row r="29" spans="1:17">
      <c r="A29" s="47"/>
      <c r="B29" s="85"/>
      <c r="C29" s="59">
        <v>3</v>
      </c>
      <c r="D29" s="26"/>
      <c r="E29" s="9"/>
      <c r="F29" s="9"/>
      <c r="G29" s="9"/>
      <c r="H29" s="27"/>
      <c r="I29" s="28">
        <v>0.1</v>
      </c>
      <c r="J29" s="107">
        <v>1</v>
      </c>
      <c r="K29" s="27"/>
      <c r="L29" s="26"/>
      <c r="M29" s="26">
        <v>9.4</v>
      </c>
      <c r="N29" s="27"/>
      <c r="O29" s="110"/>
      <c r="P29" s="111"/>
      <c r="Q29" s="51"/>
    </row>
    <row r="30" spans="1:17">
      <c r="A30" s="47"/>
      <c r="B30" s="85"/>
      <c r="C30" s="95"/>
      <c r="D30" s="95"/>
      <c r="E30" s="95"/>
      <c r="F30" s="95"/>
      <c r="G30" s="95"/>
      <c r="H30" s="95"/>
      <c r="I30" s="95"/>
      <c r="J30" s="95"/>
      <c r="K30" s="95"/>
      <c r="L30" s="95"/>
      <c r="M30" s="51"/>
      <c r="N30" s="51"/>
      <c r="O30" s="51"/>
      <c r="P30" s="51"/>
      <c r="Q30" s="51"/>
    </row>
    <row r="31" spans="1:17">
      <c r="A31" s="47"/>
      <c r="B31" s="85"/>
      <c r="C31" s="95"/>
      <c r="D31" s="95"/>
      <c r="E31" s="95"/>
      <c r="F31" s="95"/>
      <c r="G31" s="95"/>
      <c r="H31" s="95"/>
      <c r="I31" s="95"/>
      <c r="J31" s="95"/>
      <c r="K31" s="95"/>
      <c r="L31" s="95"/>
      <c r="M31" s="51"/>
      <c r="N31" s="51"/>
      <c r="O31" s="51"/>
      <c r="P31" s="51"/>
      <c r="Q31" s="51"/>
    </row>
    <row r="32" spans="1:17">
      <c r="A32" s="47"/>
      <c r="B32" s="85"/>
      <c r="C32" s="95"/>
      <c r="D32" s="95"/>
      <c r="E32" s="95"/>
      <c r="F32" s="95"/>
      <c r="G32" s="95"/>
      <c r="H32" s="95"/>
      <c r="I32" s="95"/>
      <c r="J32" s="95"/>
      <c r="K32" s="95"/>
      <c r="L32" s="95"/>
      <c r="M32" s="51"/>
      <c r="N32" s="51"/>
      <c r="O32" s="51"/>
      <c r="P32" s="51"/>
      <c r="Q32" s="51"/>
    </row>
    <row r="33" spans="1:17">
      <c r="A33" s="47"/>
      <c r="B33" s="85"/>
      <c r="C33" s="95"/>
      <c r="D33" s="95"/>
      <c r="E33" s="95"/>
      <c r="F33" s="95"/>
      <c r="G33" s="95"/>
      <c r="H33" s="95"/>
      <c r="I33" s="95"/>
      <c r="J33" s="95"/>
      <c r="K33" s="95"/>
      <c r="L33" s="95"/>
      <c r="M33" s="51"/>
      <c r="N33" s="51"/>
      <c r="O33" s="51"/>
      <c r="P33" s="51"/>
      <c r="Q33" s="51"/>
    </row>
    <row r="34" spans="1:17">
      <c r="A34" s="47"/>
      <c r="B34" s="85"/>
      <c r="C34" s="95"/>
      <c r="D34" s="95"/>
      <c r="E34" s="95"/>
      <c r="F34" s="95"/>
      <c r="G34" s="95"/>
      <c r="H34" s="95"/>
      <c r="I34" s="95"/>
      <c r="J34" s="95"/>
      <c r="K34" s="95"/>
      <c r="L34" s="95"/>
      <c r="M34" s="51"/>
      <c r="N34" s="51"/>
      <c r="O34" s="51"/>
      <c r="P34" s="51"/>
      <c r="Q34" s="51"/>
    </row>
    <row r="35" spans="1:17">
      <c r="A35" s="47"/>
      <c r="B35" s="85"/>
      <c r="C35" s="95"/>
      <c r="D35" s="95"/>
      <c r="E35" s="95"/>
      <c r="F35" s="95"/>
      <c r="G35" s="95"/>
      <c r="H35" s="95"/>
      <c r="I35" s="95"/>
      <c r="J35" s="95"/>
      <c r="K35" s="95"/>
      <c r="L35" s="95"/>
      <c r="M35" s="51"/>
      <c r="N35" s="51"/>
      <c r="O35" s="51"/>
      <c r="P35" s="51"/>
      <c r="Q35" s="51"/>
    </row>
    <row r="36" spans="1:17">
      <c r="A36" s="47"/>
      <c r="B36" s="85"/>
      <c r="C36" s="95"/>
      <c r="D36" s="95"/>
      <c r="E36" s="95"/>
      <c r="F36" s="95"/>
      <c r="G36" s="95"/>
      <c r="H36" s="95"/>
      <c r="I36" s="95"/>
      <c r="J36" s="95"/>
      <c r="K36" s="95"/>
      <c r="L36" s="95"/>
      <c r="M36" s="51"/>
      <c r="N36" s="51"/>
      <c r="O36" s="51"/>
      <c r="P36" s="51"/>
      <c r="Q36" s="51"/>
    </row>
    <row r="37" spans="1:17">
      <c r="A37" s="47"/>
      <c r="B37" s="85"/>
      <c r="C37" s="95"/>
      <c r="D37" s="95"/>
      <c r="E37" s="95"/>
      <c r="F37" s="95"/>
      <c r="G37" s="95"/>
      <c r="H37" s="95"/>
      <c r="I37" s="95"/>
      <c r="J37" s="95"/>
      <c r="K37" s="95"/>
      <c r="L37" s="95"/>
      <c r="M37" s="51"/>
      <c r="N37" s="51"/>
      <c r="O37" s="51"/>
      <c r="P37" s="51"/>
      <c r="Q37" s="51"/>
    </row>
    <row r="38" spans="1:17">
      <c r="A38" s="47"/>
      <c r="B38" s="85"/>
      <c r="C38" s="95"/>
      <c r="D38" s="95"/>
      <c r="E38" s="95"/>
      <c r="F38" s="95"/>
      <c r="G38" s="95"/>
      <c r="H38" s="95"/>
      <c r="I38" s="95"/>
      <c r="J38" s="95"/>
      <c r="K38" s="95"/>
      <c r="L38" s="95"/>
      <c r="M38" s="51"/>
      <c r="N38" s="51"/>
      <c r="O38" s="51"/>
      <c r="P38" s="51"/>
      <c r="Q38" s="51"/>
    </row>
    <row r="39" spans="1:17">
      <c r="A39" s="47"/>
      <c r="B39" s="85"/>
      <c r="C39" s="95"/>
      <c r="D39" s="95"/>
      <c r="E39" s="95"/>
      <c r="F39" s="95"/>
      <c r="G39" s="95"/>
      <c r="H39" s="95"/>
      <c r="I39" s="95"/>
      <c r="J39" s="95"/>
      <c r="K39" s="95"/>
      <c r="L39" s="95"/>
      <c r="M39" s="51"/>
      <c r="N39" s="51"/>
      <c r="O39" s="51"/>
      <c r="P39" s="51"/>
      <c r="Q39" s="51"/>
    </row>
    <row r="40" spans="1:17">
      <c r="A40" s="47"/>
      <c r="B40" s="85"/>
      <c r="C40" s="95"/>
      <c r="D40" s="95"/>
      <c r="E40" s="95"/>
      <c r="F40" s="95"/>
      <c r="G40" s="95"/>
      <c r="H40" s="95"/>
      <c r="I40" s="95"/>
      <c r="J40" s="95"/>
      <c r="K40" s="95"/>
      <c r="L40" s="95"/>
      <c r="M40" s="51"/>
      <c r="N40" s="51"/>
      <c r="O40" s="51"/>
      <c r="P40" s="51"/>
      <c r="Q40" s="51"/>
    </row>
    <row r="41" spans="1:17">
      <c r="A41" s="47"/>
      <c r="B41" s="85"/>
      <c r="C41" s="95"/>
      <c r="D41" s="95"/>
      <c r="E41" s="95"/>
      <c r="F41" s="95"/>
      <c r="G41" s="95"/>
      <c r="H41" s="95"/>
      <c r="I41" s="95"/>
      <c r="J41" s="95"/>
      <c r="K41" s="95"/>
      <c r="L41" s="95"/>
      <c r="M41" s="51"/>
      <c r="N41" s="51"/>
      <c r="O41" s="51"/>
      <c r="P41" s="51"/>
      <c r="Q41" s="51"/>
    </row>
    <row r="42" spans="1:17">
      <c r="A42" s="47"/>
      <c r="B42" s="85"/>
      <c r="C42" s="95"/>
      <c r="D42" s="95"/>
      <c r="E42" s="95"/>
      <c r="F42" s="95"/>
      <c r="G42" s="95"/>
      <c r="H42" s="95"/>
      <c r="I42" s="95"/>
      <c r="J42" s="95"/>
      <c r="K42" s="95"/>
      <c r="L42" s="95"/>
      <c r="M42" s="51"/>
      <c r="N42" s="51"/>
      <c r="O42" s="51"/>
      <c r="P42" s="51"/>
      <c r="Q42" s="51"/>
    </row>
    <row r="43" spans="1:17">
      <c r="A43" s="47"/>
      <c r="B43" s="85"/>
      <c r="C43" s="95"/>
      <c r="D43" s="95"/>
      <c r="E43" s="95"/>
      <c r="F43" s="95"/>
      <c r="G43" s="95"/>
      <c r="H43" s="95"/>
      <c r="I43" s="95"/>
      <c r="J43" s="95"/>
      <c r="K43" s="95"/>
      <c r="L43" s="95"/>
      <c r="M43" s="51"/>
      <c r="N43" s="51"/>
      <c r="O43" s="51"/>
      <c r="P43" s="51"/>
      <c r="Q43" s="51"/>
    </row>
    <row r="44" spans="1:17" ht="15" customHeight="1">
      <c r="A44" s="47"/>
      <c r="B44" s="96"/>
      <c r="C44" s="125" t="s">
        <v>55</v>
      </c>
      <c r="D44" s="125"/>
      <c r="E44" s="125"/>
      <c r="F44" s="125"/>
      <c r="G44" s="125"/>
      <c r="H44" s="125"/>
      <c r="I44" s="125"/>
      <c r="J44" s="125"/>
      <c r="K44" s="125"/>
      <c r="L44" s="125"/>
      <c r="M44" s="125"/>
      <c r="N44" s="125"/>
      <c r="O44" s="125"/>
      <c r="P44" s="125"/>
      <c r="Q44" s="125"/>
    </row>
    <row r="45" spans="1:17">
      <c r="A45" s="47"/>
      <c r="B45" s="85"/>
      <c r="C45" s="95"/>
      <c r="D45" s="95"/>
      <c r="E45" s="57" t="s">
        <v>44</v>
      </c>
      <c r="F45" s="57"/>
      <c r="G45" s="57" t="s">
        <v>5</v>
      </c>
      <c r="H45" s="48"/>
      <c r="I45" s="57"/>
      <c r="J45" s="48"/>
      <c r="K45" s="57" t="s">
        <v>45</v>
      </c>
      <c r="L45" s="48"/>
      <c r="M45" s="57"/>
      <c r="N45" s="51"/>
      <c r="O45" s="51"/>
      <c r="P45" s="51"/>
      <c r="Q45" s="51"/>
    </row>
    <row r="46" spans="1:17" ht="75">
      <c r="A46" s="47"/>
      <c r="B46" s="85"/>
      <c r="C46" s="68"/>
      <c r="D46" s="69" t="s">
        <v>21</v>
      </c>
      <c r="E46" s="69" t="s">
        <v>47</v>
      </c>
      <c r="F46" s="69" t="s">
        <v>48</v>
      </c>
      <c r="G46" s="70" t="s">
        <v>64</v>
      </c>
      <c r="H46" s="70" t="s">
        <v>65</v>
      </c>
      <c r="I46" s="70" t="s">
        <v>66</v>
      </c>
      <c r="J46" s="69" t="s">
        <v>49</v>
      </c>
      <c r="K46" s="69" t="s">
        <v>33</v>
      </c>
      <c r="L46" s="73" t="s">
        <v>51</v>
      </c>
      <c r="M46" s="93" t="s">
        <v>60</v>
      </c>
      <c r="N46" s="93" t="s">
        <v>61</v>
      </c>
      <c r="O46" s="93" t="s">
        <v>52</v>
      </c>
      <c r="P46" s="51"/>
      <c r="Q46" s="51"/>
    </row>
    <row r="47" spans="1:17">
      <c r="A47" s="47"/>
      <c r="B47" s="85"/>
      <c r="C47" s="59">
        <v>1</v>
      </c>
      <c r="D47" s="77"/>
      <c r="E47" s="78">
        <v>3</v>
      </c>
      <c r="F47" s="78">
        <v>9.1999999999999993</v>
      </c>
      <c r="G47" s="79"/>
      <c r="H47" s="79"/>
      <c r="I47" s="79"/>
      <c r="J47" s="77">
        <v>0.1</v>
      </c>
      <c r="K47" s="77">
        <v>1</v>
      </c>
      <c r="L47" s="80"/>
      <c r="M47" s="94"/>
      <c r="N47" s="79"/>
      <c r="O47" s="94"/>
      <c r="P47" s="51"/>
      <c r="Q47" s="51"/>
    </row>
    <row r="48" spans="1:17">
      <c r="A48" s="47"/>
      <c r="B48" s="85"/>
      <c r="C48" s="59">
        <v>2</v>
      </c>
      <c r="D48" s="77"/>
      <c r="E48" s="78">
        <v>3</v>
      </c>
      <c r="F48" s="78">
        <v>9.1999999999999993</v>
      </c>
      <c r="G48" s="79"/>
      <c r="H48" s="79"/>
      <c r="I48" s="79"/>
      <c r="J48" s="77">
        <v>0.1</v>
      </c>
      <c r="K48" s="77">
        <v>1</v>
      </c>
      <c r="L48" s="80"/>
      <c r="M48" s="94"/>
      <c r="N48" s="79"/>
      <c r="O48" s="94"/>
      <c r="P48" s="51"/>
      <c r="Q48" s="51"/>
    </row>
    <row r="49" spans="1:17">
      <c r="A49" s="47"/>
      <c r="B49" s="85"/>
      <c r="C49" s="59">
        <v>3</v>
      </c>
      <c r="D49" s="77"/>
      <c r="E49" s="78">
        <v>3</v>
      </c>
      <c r="F49" s="78">
        <v>9.1999999999999993</v>
      </c>
      <c r="G49" s="79"/>
      <c r="H49" s="79"/>
      <c r="I49" s="79"/>
      <c r="J49" s="77">
        <v>0.1</v>
      </c>
      <c r="K49" s="77">
        <v>1</v>
      </c>
      <c r="L49" s="80"/>
      <c r="M49" s="94"/>
      <c r="N49" s="79"/>
      <c r="O49" s="94"/>
      <c r="P49" s="51"/>
      <c r="Q49" s="51"/>
    </row>
    <row r="50" spans="1:17">
      <c r="A50" s="47"/>
      <c r="B50" s="85"/>
      <c r="C50" s="95"/>
      <c r="D50" s="95"/>
      <c r="E50" s="95"/>
      <c r="F50" s="95"/>
      <c r="G50" s="95"/>
      <c r="H50" s="95"/>
      <c r="I50" s="95"/>
      <c r="J50" s="95"/>
      <c r="K50" s="95"/>
      <c r="L50" s="95"/>
      <c r="M50" s="51"/>
      <c r="N50" s="51"/>
      <c r="O50" s="51"/>
      <c r="P50" s="51"/>
      <c r="Q50" s="51"/>
    </row>
    <row r="51" spans="1:17">
      <c r="A51" s="47"/>
      <c r="B51" s="85"/>
      <c r="C51" s="95"/>
      <c r="D51" s="95"/>
      <c r="E51" s="95"/>
      <c r="F51" s="95"/>
      <c r="G51" s="95"/>
      <c r="H51" s="95"/>
      <c r="I51" s="95"/>
      <c r="J51" s="95"/>
      <c r="K51" s="95"/>
      <c r="L51" s="95"/>
      <c r="M51" s="51"/>
      <c r="N51" s="51"/>
      <c r="O51" s="51"/>
      <c r="P51" s="51"/>
      <c r="Q51" s="51"/>
    </row>
    <row r="52" spans="1:17">
      <c r="A52" s="47"/>
      <c r="B52" s="85"/>
      <c r="C52" s="95"/>
      <c r="D52" s="95"/>
      <c r="E52" s="95"/>
      <c r="F52" s="95"/>
      <c r="G52" s="95"/>
      <c r="H52" s="95"/>
      <c r="I52" s="95"/>
      <c r="J52" s="95"/>
      <c r="K52" s="95"/>
      <c r="L52" s="95"/>
      <c r="M52" s="51"/>
      <c r="N52" s="51"/>
      <c r="O52" s="51"/>
      <c r="P52" s="51"/>
      <c r="Q52" s="51"/>
    </row>
    <row r="53" spans="1:17">
      <c r="A53" s="47"/>
      <c r="B53" s="85"/>
      <c r="C53" s="95"/>
      <c r="D53" s="95"/>
      <c r="E53" s="95"/>
      <c r="F53" s="95"/>
      <c r="G53" s="95"/>
      <c r="H53" s="95"/>
      <c r="I53" s="95"/>
      <c r="J53" s="95"/>
      <c r="K53" s="95"/>
      <c r="L53" s="95"/>
      <c r="M53" s="51"/>
      <c r="N53" s="51"/>
      <c r="O53" s="51"/>
      <c r="P53" s="51"/>
      <c r="Q53" s="51"/>
    </row>
    <row r="54" spans="1:17">
      <c r="A54" s="47"/>
      <c r="B54" s="85"/>
      <c r="C54" s="95"/>
      <c r="D54" s="95"/>
      <c r="E54" s="95"/>
      <c r="F54" s="95"/>
      <c r="G54" s="95"/>
      <c r="H54" s="95"/>
      <c r="I54" s="95" t="s">
        <v>36</v>
      </c>
      <c r="J54" s="95"/>
      <c r="K54" s="95"/>
      <c r="L54" s="95"/>
      <c r="M54" s="51"/>
      <c r="N54" s="51"/>
      <c r="O54" s="51"/>
      <c r="P54" s="51"/>
      <c r="Q54" s="51"/>
    </row>
    <row r="55" spans="1:17">
      <c r="A55" s="47"/>
      <c r="B55" s="85"/>
      <c r="C55" s="95"/>
      <c r="D55" s="95"/>
      <c r="E55" s="95"/>
      <c r="F55" s="95"/>
      <c r="G55" s="95"/>
      <c r="H55" s="95"/>
      <c r="I55" s="95"/>
      <c r="J55" s="95"/>
      <c r="K55" s="95"/>
      <c r="L55" s="95"/>
      <c r="M55" s="51"/>
      <c r="N55" s="51"/>
      <c r="O55" s="51"/>
      <c r="P55" s="51"/>
      <c r="Q55" s="51"/>
    </row>
    <row r="56" spans="1:17" ht="69.75" customHeight="1">
      <c r="A56" s="47"/>
      <c r="B56" s="85"/>
      <c r="C56" s="95"/>
      <c r="D56" s="95"/>
      <c r="E56" s="95"/>
      <c r="F56" s="95"/>
      <c r="G56" s="95"/>
      <c r="H56" s="95"/>
      <c r="I56" s="95"/>
      <c r="J56" s="95"/>
      <c r="K56" s="95"/>
      <c r="L56" s="95"/>
      <c r="M56" s="51"/>
      <c r="N56" s="51"/>
      <c r="O56" s="51"/>
      <c r="P56" s="51"/>
      <c r="Q56" s="51"/>
    </row>
    <row r="57" spans="1:17" ht="39.950000000000003" customHeight="1">
      <c r="A57" s="47"/>
      <c r="B57" s="97" t="s">
        <v>25</v>
      </c>
      <c r="C57" s="98"/>
      <c r="D57" s="98"/>
      <c r="E57" s="98"/>
      <c r="F57" s="98"/>
      <c r="G57" s="98"/>
      <c r="H57" s="98"/>
      <c r="I57" s="98"/>
      <c r="J57" s="98"/>
      <c r="K57" s="98"/>
      <c r="L57" s="98"/>
      <c r="M57" s="51"/>
      <c r="N57" s="51"/>
      <c r="O57" s="51"/>
      <c r="P57" s="51"/>
      <c r="Q57" s="51"/>
    </row>
    <row r="58" spans="1:17" ht="24.95" customHeight="1">
      <c r="A58" s="47"/>
      <c r="B58" s="99" t="s">
        <v>26</v>
      </c>
      <c r="C58" s="100"/>
      <c r="D58" s="100"/>
      <c r="E58" s="100"/>
      <c r="F58" s="100"/>
      <c r="G58" s="100"/>
      <c r="H58" s="100"/>
      <c r="I58" s="50"/>
      <c r="J58" s="100"/>
      <c r="K58" s="100"/>
      <c r="L58" s="100"/>
      <c r="M58" s="101"/>
      <c r="N58" s="51"/>
      <c r="O58" s="51"/>
      <c r="P58" s="51"/>
      <c r="Q58" s="51"/>
    </row>
    <row r="59" spans="1:17" ht="63" customHeight="1">
      <c r="A59" s="47"/>
      <c r="B59" s="118" t="s">
        <v>27</v>
      </c>
      <c r="C59" s="119"/>
      <c r="D59" s="119"/>
      <c r="E59" s="119"/>
      <c r="F59" s="102"/>
      <c r="G59" s="102"/>
      <c r="H59" s="103"/>
      <c r="I59" s="10" t="s">
        <v>28</v>
      </c>
      <c r="J59" s="103"/>
      <c r="K59" s="103"/>
      <c r="L59" s="103"/>
      <c r="M59" s="101"/>
      <c r="N59" s="51"/>
      <c r="O59" s="51"/>
      <c r="P59" s="51"/>
      <c r="Q59" s="51"/>
    </row>
    <row r="60" spans="1:17" ht="30.95" customHeight="1">
      <c r="A60" s="47"/>
      <c r="B60" s="91" t="s">
        <v>22</v>
      </c>
      <c r="C60" s="91"/>
      <c r="D60" s="91"/>
      <c r="E60" s="91"/>
      <c r="F60" s="91"/>
      <c r="G60" s="91"/>
      <c r="H60" s="91"/>
      <c r="I60" s="11"/>
      <c r="J60" s="91"/>
      <c r="K60" s="91"/>
      <c r="L60" s="91"/>
      <c r="M60" s="101"/>
      <c r="N60" s="51"/>
      <c r="O60" s="51"/>
      <c r="P60" s="51"/>
      <c r="Q60" s="51"/>
    </row>
    <row r="61" spans="1:17" ht="16.7" customHeight="1">
      <c r="A61" s="47"/>
      <c r="B61" s="104" t="s">
        <v>29</v>
      </c>
      <c r="C61" s="91"/>
      <c r="D61" s="91"/>
      <c r="E61" s="91"/>
      <c r="F61" s="91"/>
      <c r="G61" s="91"/>
      <c r="H61" s="91"/>
      <c r="I61" s="10" t="s">
        <v>39</v>
      </c>
      <c r="J61" s="91"/>
      <c r="K61" s="91"/>
      <c r="L61" s="91"/>
      <c r="M61" s="101"/>
      <c r="N61" s="51"/>
      <c r="O61" s="51"/>
      <c r="P61" s="51"/>
      <c r="Q61" s="51"/>
    </row>
    <row r="62" spans="1:17" ht="16.7" customHeight="1">
      <c r="A62" s="47"/>
      <c r="B62" s="99" t="s">
        <v>30</v>
      </c>
      <c r="C62" s="91"/>
      <c r="D62" s="91"/>
      <c r="E62" s="91"/>
      <c r="F62" s="91"/>
      <c r="G62" s="91"/>
      <c r="H62" s="91"/>
      <c r="I62" s="10" t="s">
        <v>40</v>
      </c>
      <c r="J62" s="91"/>
      <c r="K62" s="91"/>
      <c r="L62" s="91"/>
      <c r="M62" s="101"/>
      <c r="N62" s="51"/>
      <c r="O62" s="51"/>
      <c r="P62" s="51"/>
      <c r="Q62" s="51"/>
    </row>
    <row r="63" spans="1:17" ht="16.7" customHeight="1">
      <c r="A63" s="47"/>
      <c r="B63" s="99" t="s">
        <v>23</v>
      </c>
      <c r="C63" s="91"/>
      <c r="D63" s="91"/>
      <c r="E63" s="91"/>
      <c r="F63" s="91"/>
      <c r="G63" s="91"/>
      <c r="H63" s="91"/>
      <c r="I63" s="10" t="s">
        <v>24</v>
      </c>
      <c r="J63" s="91"/>
      <c r="K63" s="91"/>
      <c r="L63" s="91"/>
      <c r="M63" s="101"/>
      <c r="N63" s="51"/>
      <c r="O63" s="51"/>
      <c r="P63" s="51"/>
      <c r="Q63" s="51"/>
    </row>
    <row r="64" spans="1:17" ht="16.7" customHeight="1">
      <c r="A64" s="47"/>
      <c r="B64" s="99"/>
      <c r="C64" s="91"/>
      <c r="D64" s="91"/>
      <c r="E64" s="91"/>
      <c r="F64" s="91"/>
      <c r="G64" s="91"/>
      <c r="H64" s="91"/>
      <c r="I64" s="50"/>
      <c r="J64" s="91"/>
      <c r="K64" s="99"/>
      <c r="L64" s="99"/>
      <c r="M64" s="101"/>
      <c r="N64" s="99" t="s">
        <v>58</v>
      </c>
      <c r="O64" s="112"/>
      <c r="P64" s="51"/>
      <c r="Q64" s="51"/>
    </row>
    <row r="65" spans="1:17" ht="16.7" customHeight="1">
      <c r="A65" s="47"/>
      <c r="B65" s="99"/>
      <c r="C65" s="91"/>
      <c r="D65" s="91"/>
      <c r="E65" s="91"/>
      <c r="F65" s="91"/>
      <c r="G65" s="91"/>
      <c r="H65" s="91"/>
      <c r="I65" s="91"/>
      <c r="J65" s="91"/>
      <c r="K65" s="91"/>
      <c r="L65" s="91"/>
      <c r="M65" s="101"/>
      <c r="N65" s="51"/>
      <c r="O65" s="51"/>
      <c r="P65" s="51"/>
      <c r="Q65" s="51"/>
    </row>
    <row r="66" spans="1:17" ht="399.95" customHeight="1">
      <c r="B66" s="46"/>
    </row>
  </sheetData>
  <sheetProtection algorithmName="SHA-512" hashValue="dgfDtc4AIGASu+Iw/09R2BrhgSw/1PmNJHsTN1lVJwoAbI913a9oIP4SaQc/nrwNSXg18HQpXYyPwwVqrdqv8g==" saltValue="oaZ/yA/SBotvQaGPR9Y6zg==" spinCount="100000" sheet="1" objects="1" scenarios="1"/>
  <mergeCells count="8">
    <mergeCell ref="B8:N8"/>
    <mergeCell ref="E15:I15"/>
    <mergeCell ref="B59:E59"/>
    <mergeCell ref="B12:P12"/>
    <mergeCell ref="E26:H26"/>
    <mergeCell ref="F27:G27"/>
    <mergeCell ref="C44:Q44"/>
    <mergeCell ref="B24:Q24"/>
  </mergeCells>
  <dataValidations count="3">
    <dataValidation type="decimal" errorStyle="warning" allowBlank="1" showInputMessage="1" showErrorMessage="1" error="Input numerical values only." sqref="N47:N49 E47:K49" xr:uid="{52A99385-7340-4058-8564-7C78B3FE1A6A}">
      <formula1>0.000000001</formula1>
      <formula2>1000000</formula2>
    </dataValidation>
    <dataValidation allowBlank="1" showInputMessage="1" sqref="C25:C29 D25 L15:O23 H25 C46:D49 L47:L49 C44 F16:I23 L25 D26:E29 F27:H29 B24 C15:E23 I26:P29 O46:O49 N46 H45 J25 J45 L45 M46:M49 F46:K46" xr:uid="{02FF2830-A7D3-48FA-B3CB-A7F616BCD6B8}"/>
    <dataValidation allowBlank="1" sqref="B60 C50:H58 B62:B65 I60 C60:H65 I65 I50:I57 Q65:IU65 C45:D45 N45:IU45 B25:B57 R44:IU44 P13:P23 R26:AE43 Q26:Q29 C1:N7 P25:Q25 J60:L65 J50:L58 C13:O14 B66:IU65537 M65:O65 A1:A65537 B1:B23 R1:IU25 AF26:IV29 C30:Q43 AF30:IU43 Q1:Q23 C9:N11 O1:P11 M50:IU64 P46:IV49" xr:uid="{5AE73424-006A-4590-A857-871E384CF06F}"/>
  </dataValidations>
  <hyperlinks>
    <hyperlink ref="I63" r:id="rId1" display="mailto:info@megazyme.com" xr:uid="{3C811582-C5F4-4599-8FB4-0016B44CEF26}"/>
    <hyperlink ref="I59" r:id="rId2" display="http://www.megazyme.com/" xr:uid="{1D61FB82-D3FA-4B93-8197-DBD13B8BA7BE}"/>
    <hyperlink ref="I62" r:id="rId3" xr:uid="{44910E45-7F78-4D19-AFC4-7E4082F9805E}"/>
    <hyperlink ref="I61" r:id="rId4" xr:uid="{3A0AA6DE-77B0-4D36-AC7E-9476DEC5BDE5}"/>
  </hyperlinks>
  <pageMargins left="0.59055118110236227" right="0.59055118110236227" top="0.59055118110236227" bottom="0.98425196850393704" header="0.51181102362204722" footer="0.51181102362204722"/>
  <pageSetup paperSize="9" scale="52" orientation="portrait" horizontalDpi="360" verticalDpi="360" r:id="rId5"/>
  <headerFooter alignWithMargins="0">
    <oddFooter>&amp;LPrinted on &amp;D, Page &amp;P of &amp;N</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36"/>
  <sheetViews>
    <sheetView zoomScaleNormal="100" workbookViewId="0">
      <selection activeCell="V10" sqref="V10"/>
    </sheetView>
  </sheetViews>
  <sheetFormatPr defaultColWidth="12.28515625" defaultRowHeight="15"/>
  <cols>
    <col min="1" max="1" width="0.42578125" style="3" customWidth="1"/>
    <col min="2" max="2" width="1.140625" style="3" customWidth="1"/>
    <col min="3" max="3" width="3" style="3" customWidth="1"/>
    <col min="4" max="4" width="21.28515625" style="3" customWidth="1"/>
    <col min="5" max="5" width="9" style="3" customWidth="1"/>
    <col min="6" max="6" width="11" style="3" customWidth="1"/>
    <col min="7" max="7" width="9" style="3" customWidth="1"/>
    <col min="8" max="8" width="10.28515625" style="3" hidden="1" customWidth="1"/>
    <col min="9" max="9" width="10.28515625" style="3" customWidth="1"/>
    <col min="10" max="10" width="9.42578125" style="3" customWidth="1"/>
    <col min="11" max="11" width="8.42578125" style="3" customWidth="1"/>
    <col min="12" max="12" width="11.7109375" style="3" hidden="1" customWidth="1"/>
    <col min="13" max="13" width="11.42578125" style="3" customWidth="1"/>
    <col min="14" max="15" width="8.7109375" style="3" customWidth="1"/>
    <col min="16" max="16" width="9.7109375" style="3" hidden="1" customWidth="1"/>
    <col min="17" max="17" width="11.140625" style="3" customWidth="1"/>
    <col min="18" max="18" width="9.7109375" style="3" customWidth="1"/>
    <col min="19" max="19" width="9.7109375" style="3" hidden="1" customWidth="1"/>
    <col min="20" max="20" width="11.7109375" style="3" customWidth="1"/>
    <col min="21" max="21" width="0.7109375" style="3" customWidth="1"/>
    <col min="22" max="22" width="200.7109375" style="3" customWidth="1"/>
    <col min="23" max="16384" width="12.28515625" style="3"/>
  </cols>
  <sheetData>
    <row r="1" spans="1:22" ht="3" customHeight="1">
      <c r="A1" s="2"/>
      <c r="B1" s="2"/>
      <c r="C1" s="2"/>
      <c r="D1" s="2"/>
      <c r="E1" s="2"/>
      <c r="F1" s="2"/>
      <c r="G1" s="2"/>
      <c r="H1" s="2"/>
      <c r="I1" s="2"/>
      <c r="J1" s="2"/>
      <c r="K1" s="2"/>
      <c r="L1" s="2"/>
      <c r="M1" s="2"/>
      <c r="N1" s="2"/>
      <c r="O1" s="29"/>
      <c r="P1" s="29"/>
      <c r="Q1" s="29"/>
      <c r="R1" s="29"/>
      <c r="S1" s="29"/>
      <c r="T1" s="29"/>
      <c r="U1" s="29"/>
      <c r="V1" s="29"/>
    </row>
    <row r="2" spans="1:22" ht="124.5" customHeight="1">
      <c r="A2" s="2"/>
      <c r="B2" s="4"/>
      <c r="C2" s="4"/>
      <c r="D2" s="4"/>
      <c r="E2" s="4"/>
      <c r="F2" s="4"/>
      <c r="G2" s="4"/>
      <c r="H2" s="4"/>
      <c r="I2" s="4"/>
      <c r="J2" s="4"/>
      <c r="K2" s="4"/>
      <c r="L2" s="4"/>
      <c r="M2" s="4"/>
      <c r="N2" s="4"/>
      <c r="O2" s="4"/>
      <c r="P2" s="4"/>
      <c r="Q2" s="4"/>
      <c r="R2" s="4"/>
      <c r="S2" s="4"/>
      <c r="T2" s="4"/>
      <c r="U2" s="4"/>
      <c r="V2" s="29"/>
    </row>
    <row r="3" spans="1:22" ht="15" customHeight="1">
      <c r="A3" s="2"/>
      <c r="B3" s="4"/>
      <c r="C3" s="4"/>
      <c r="D3" s="4"/>
      <c r="E3" s="4"/>
      <c r="F3" s="4"/>
      <c r="G3" s="4"/>
      <c r="H3" s="4"/>
      <c r="I3" s="4"/>
      <c r="J3" s="4"/>
      <c r="K3" s="4"/>
      <c r="L3" s="4"/>
      <c r="M3" s="4"/>
      <c r="N3" s="4"/>
      <c r="O3" s="4"/>
      <c r="P3" s="4"/>
      <c r="Q3" s="4"/>
      <c r="R3" s="4"/>
      <c r="S3" s="4"/>
      <c r="T3" s="4"/>
      <c r="U3" s="4"/>
      <c r="V3" s="29"/>
    </row>
    <row r="4" spans="1:22">
      <c r="A4" s="2"/>
      <c r="B4" s="4"/>
      <c r="C4" s="4"/>
      <c r="D4" s="8" t="s">
        <v>31</v>
      </c>
      <c r="E4" s="127"/>
      <c r="F4" s="128"/>
      <c r="G4" s="129"/>
      <c r="H4" s="5"/>
      <c r="I4" s="18"/>
      <c r="J4" s="4"/>
      <c r="K4" s="4"/>
      <c r="L4" s="4"/>
      <c r="M4" s="4"/>
      <c r="N4" s="4"/>
      <c r="O4" s="19"/>
      <c r="P4" s="19"/>
      <c r="Q4" s="19"/>
      <c r="R4" s="19"/>
      <c r="S4" s="19"/>
      <c r="T4" s="19"/>
      <c r="U4" s="4"/>
      <c r="V4" s="29"/>
    </row>
    <row r="5" spans="1:22" ht="15.2" customHeight="1">
      <c r="A5" s="2"/>
      <c r="B5" s="4"/>
      <c r="C5" s="4"/>
      <c r="D5" s="4"/>
      <c r="E5" s="4"/>
      <c r="F5" s="4"/>
      <c r="G5" s="4"/>
      <c r="H5" s="5"/>
      <c r="I5" s="4"/>
      <c r="J5" s="4"/>
      <c r="K5" s="4"/>
      <c r="L5" s="4"/>
      <c r="M5" s="4"/>
      <c r="N5" s="4"/>
      <c r="O5" s="4"/>
      <c r="P5" s="4"/>
      <c r="Q5" s="4"/>
      <c r="R5" s="4"/>
      <c r="S5" s="4"/>
      <c r="T5" s="4"/>
      <c r="U5" s="4"/>
      <c r="V5" s="29"/>
    </row>
    <row r="6" spans="1:22">
      <c r="A6" s="2"/>
      <c r="B6" s="4"/>
      <c r="C6" s="5"/>
      <c r="D6" s="5"/>
      <c r="E6" s="8" t="s">
        <v>11</v>
      </c>
      <c r="G6" s="4"/>
      <c r="H6" s="5"/>
      <c r="I6" s="4"/>
      <c r="J6" s="4"/>
      <c r="K6" s="5"/>
      <c r="L6" s="5"/>
      <c r="M6" s="5"/>
      <c r="N6" s="5"/>
      <c r="O6" s="4"/>
      <c r="P6" s="4"/>
      <c r="Q6" s="4"/>
      <c r="R6" s="4"/>
      <c r="S6" s="4"/>
      <c r="T6" s="4"/>
      <c r="U6" s="4"/>
      <c r="V6" s="29"/>
    </row>
    <row r="7" spans="1:22">
      <c r="A7" s="2"/>
      <c r="B7" s="4"/>
      <c r="C7" s="5"/>
      <c r="D7" s="5"/>
      <c r="E7" s="20" t="s">
        <v>15</v>
      </c>
      <c r="F7" s="20" t="s">
        <v>16</v>
      </c>
      <c r="G7" s="20" t="s">
        <v>17</v>
      </c>
      <c r="H7" s="5"/>
      <c r="I7" s="20" t="s">
        <v>18</v>
      </c>
      <c r="J7" s="21" t="s">
        <v>19</v>
      </c>
      <c r="K7" s="5"/>
      <c r="L7" s="5"/>
      <c r="M7" s="5"/>
      <c r="N7" s="5"/>
      <c r="O7" s="4"/>
      <c r="P7" s="4"/>
      <c r="Q7" s="4"/>
      <c r="R7" s="4"/>
      <c r="S7" s="4"/>
      <c r="T7" s="4"/>
      <c r="U7" s="4"/>
      <c r="V7" s="29"/>
    </row>
    <row r="8" spans="1:22">
      <c r="A8" s="2"/>
      <c r="B8" s="4"/>
      <c r="C8" s="5"/>
      <c r="D8" s="5"/>
      <c r="E8" s="13"/>
      <c r="F8" s="13"/>
      <c r="G8" s="13"/>
      <c r="H8" s="44"/>
      <c r="I8" s="14"/>
      <c r="J8" s="22">
        <f>IF(COUNT(E8,F8,G8,I8)=0,0,AVERAGE(E8,F8,G8,I8))</f>
        <v>0</v>
      </c>
      <c r="K8" s="5"/>
      <c r="L8" s="5"/>
      <c r="M8" s="5"/>
      <c r="N8" s="5"/>
      <c r="O8" s="5"/>
      <c r="P8" s="5"/>
      <c r="Q8" s="4"/>
      <c r="R8" s="5"/>
      <c r="S8" s="5"/>
      <c r="T8" s="4"/>
      <c r="U8" s="4"/>
      <c r="V8" s="29"/>
    </row>
    <row r="9" spans="1:22" s="24" customFormat="1">
      <c r="A9" s="2"/>
      <c r="B9" s="4"/>
      <c r="C9" s="4"/>
      <c r="D9" s="4"/>
      <c r="E9" s="4" t="s">
        <v>6</v>
      </c>
      <c r="F9" s="23" t="str">
        <f>IF(AND(ISNUMBER(Replicate_ave),Replicate_ave&gt;0),100/Replicate_ave,"--")</f>
        <v>--</v>
      </c>
      <c r="G9" s="4"/>
      <c r="H9" s="5"/>
      <c r="I9" s="4"/>
      <c r="J9" s="4"/>
      <c r="K9" s="4"/>
      <c r="L9" s="4"/>
      <c r="M9" s="4"/>
      <c r="N9" s="4"/>
      <c r="O9" s="4"/>
      <c r="P9" s="4"/>
      <c r="Q9" s="4"/>
      <c r="R9" s="4"/>
      <c r="S9" s="4"/>
      <c r="T9" s="4"/>
      <c r="U9" s="4"/>
      <c r="V9" s="29"/>
    </row>
    <row r="10" spans="1:22" s="24" customFormat="1">
      <c r="A10" s="2"/>
      <c r="B10" s="4"/>
      <c r="C10" s="4"/>
      <c r="D10" s="4"/>
      <c r="F10" s="4"/>
      <c r="G10" s="4"/>
      <c r="H10" s="4"/>
      <c r="I10" s="4"/>
      <c r="J10" s="4"/>
      <c r="K10" s="4"/>
      <c r="L10" s="4"/>
      <c r="M10" s="4"/>
      <c r="N10" s="4"/>
      <c r="O10" s="8"/>
      <c r="P10" s="8"/>
      <c r="Q10" s="30"/>
      <c r="R10" s="8"/>
      <c r="S10" s="8"/>
      <c r="T10" s="30"/>
      <c r="U10" s="4"/>
      <c r="V10" s="29"/>
    </row>
    <row r="11" spans="1:22" s="36" customFormat="1" ht="72.95" customHeight="1">
      <c r="A11" s="31"/>
      <c r="B11" s="32"/>
      <c r="C11" s="25"/>
      <c r="D11" s="6" t="s">
        <v>21</v>
      </c>
      <c r="E11" s="121" t="s">
        <v>5</v>
      </c>
      <c r="F11" s="130"/>
      <c r="G11" s="130"/>
      <c r="H11" s="130"/>
      <c r="I11" s="131"/>
      <c r="J11" s="7" t="s">
        <v>32</v>
      </c>
      <c r="K11" s="7" t="s">
        <v>33</v>
      </c>
      <c r="L11" s="33" t="s">
        <v>2</v>
      </c>
      <c r="M11" s="7" t="s">
        <v>9</v>
      </c>
      <c r="N11" s="7" t="s">
        <v>8</v>
      </c>
      <c r="O11" s="7" t="s">
        <v>3</v>
      </c>
      <c r="P11" s="33" t="s">
        <v>4</v>
      </c>
      <c r="Q11" s="7" t="s">
        <v>10</v>
      </c>
      <c r="R11" s="7" t="s">
        <v>14</v>
      </c>
      <c r="S11" s="33" t="s">
        <v>12</v>
      </c>
      <c r="T11" s="7" t="s">
        <v>13</v>
      </c>
      <c r="U11" s="34"/>
      <c r="V11" s="35"/>
    </row>
    <row r="12" spans="1:22" s="36" customFormat="1" ht="30">
      <c r="A12" s="31"/>
      <c r="B12" s="32"/>
      <c r="C12" s="25"/>
      <c r="D12" s="37"/>
      <c r="E12" s="12" t="s">
        <v>0</v>
      </c>
      <c r="F12" s="121" t="s">
        <v>1</v>
      </c>
      <c r="G12" s="124"/>
      <c r="H12" s="38" t="s">
        <v>7</v>
      </c>
      <c r="I12" s="113" t="s">
        <v>59</v>
      </c>
      <c r="J12" s="12"/>
      <c r="K12" s="12"/>
      <c r="L12" s="39"/>
      <c r="M12" s="25"/>
      <c r="N12" s="25"/>
      <c r="O12" s="12"/>
      <c r="P12" s="17"/>
      <c r="Q12" s="12"/>
      <c r="R12" s="12"/>
      <c r="S12" s="17"/>
      <c r="T12" s="12"/>
      <c r="U12" s="34"/>
      <c r="V12" s="35"/>
    </row>
    <row r="13" spans="1:22">
      <c r="A13" s="2"/>
      <c r="B13" s="4"/>
      <c r="C13" s="40">
        <v>1</v>
      </c>
      <c r="D13" s="15"/>
      <c r="E13" s="1"/>
      <c r="F13" s="1"/>
      <c r="G13" s="1"/>
      <c r="H13" s="41">
        <f>IF(COUNT(F13:G13)=0,0,AVERAGE(F13:G13))</f>
        <v>0</v>
      </c>
      <c r="I13" s="27" t="str">
        <f>IF(AND(ISNUMBER(Blank),OR(ISNUMBER(Sample_1),ISNUMBER(Sample_2))),Sample_ave-Blank,"")</f>
        <v/>
      </c>
      <c r="J13" s="16">
        <v>0.1</v>
      </c>
      <c r="K13" s="15">
        <v>1</v>
      </c>
      <c r="L13" s="41" t="e">
        <f>Absorbance*Factor*1/Sample_vol*Dilution*0.9</f>
        <v>#VALUE!</v>
      </c>
      <c r="M13" s="27" t="str">
        <f>IF(ISERROR(Glucan_mg_L),"",Glucan_mg_L)</f>
        <v/>
      </c>
      <c r="N13" s="15"/>
      <c r="O13" s="15">
        <v>9.4</v>
      </c>
      <c r="P13" s="42" t="e">
        <f>Absorbance*Factor*1/Sample_vol*Dilution*1/Sample_weight*Extract_vol*0.09</f>
        <v>#VALUE!</v>
      </c>
      <c r="Q13" s="27" t="str">
        <f>IF(ISERROR(Glucan_g_100g),"",Glucan_g_100g)</f>
        <v/>
      </c>
      <c r="R13" s="15"/>
      <c r="S13" s="42" t="e">
        <f t="shared" ref="S13:S32" si="0">Glucan_g_100g*100/(100-Moisture)</f>
        <v>#VALUE!</v>
      </c>
      <c r="T13" s="27" t="str">
        <f t="shared" ref="T13:T32" si="1">IF(OR(ISBLANK(Q13),ISBLANK(Moisture),ISERROR(Glucan_g_100g_dwb)),"",Glucan_g_100g_dwb)</f>
        <v/>
      </c>
      <c r="U13" s="4"/>
      <c r="V13" s="29"/>
    </row>
    <row r="14" spans="1:22">
      <c r="A14" s="2"/>
      <c r="B14" s="4"/>
      <c r="C14" s="40">
        <v>2</v>
      </c>
      <c r="D14" s="15"/>
      <c r="E14" s="1"/>
      <c r="F14" s="1"/>
      <c r="G14" s="1"/>
      <c r="H14" s="41">
        <f>IF(COUNT(F14:G14)=0,0,AVERAGE(F14:G14))</f>
        <v>0</v>
      </c>
      <c r="I14" s="27" t="str">
        <f t="shared" ref="I14:I32" si="2">IF(AND(ISNUMBER(Blank),OR(ISNUMBER(Sample_1),ISNUMBER(Sample_2))),Sample_ave-Blank,"")</f>
        <v/>
      </c>
      <c r="J14" s="16">
        <v>0.1</v>
      </c>
      <c r="K14" s="15">
        <v>1</v>
      </c>
      <c r="L14" s="41" t="e">
        <f t="shared" ref="L14:L32" si="3">Absorbance*Factor*1/Sample_vol*Dilution*0.9</f>
        <v>#VALUE!</v>
      </c>
      <c r="M14" s="27" t="str">
        <f t="shared" ref="M14:M32" si="4">IF(ISERROR(Glucan_mg_L),"",Glucan_mg_L)</f>
        <v/>
      </c>
      <c r="N14" s="15"/>
      <c r="O14" s="15">
        <v>9.4</v>
      </c>
      <c r="P14" s="42" t="e">
        <f t="shared" ref="P14:P32" si="5">Absorbance*Factor*1/Sample_vol*Dilution*1/Sample_weight*Extract_vol*0.09</f>
        <v>#VALUE!</v>
      </c>
      <c r="Q14" s="27" t="str">
        <f t="shared" ref="Q14:Q32" si="6">IF(ISERROR(Glucan_g_100g),"",Glucan_g_100g)</f>
        <v/>
      </c>
      <c r="R14" s="15"/>
      <c r="S14" s="42" t="e">
        <f t="shared" si="0"/>
        <v>#VALUE!</v>
      </c>
      <c r="T14" s="27" t="str">
        <f t="shared" si="1"/>
        <v/>
      </c>
      <c r="U14" s="4"/>
      <c r="V14" s="29"/>
    </row>
    <row r="15" spans="1:22">
      <c r="A15" s="2"/>
      <c r="B15" s="4"/>
      <c r="C15" s="40">
        <v>3</v>
      </c>
      <c r="D15" s="15"/>
      <c r="E15" s="1"/>
      <c r="F15" s="1"/>
      <c r="G15" s="1"/>
      <c r="H15" s="41">
        <f t="shared" ref="H15:H32" si="7">IF(COUNT(F15:G15)=0,0,AVERAGE(F15:G15))</f>
        <v>0</v>
      </c>
      <c r="I15" s="27" t="str">
        <f t="shared" si="2"/>
        <v/>
      </c>
      <c r="J15" s="16">
        <v>0.1</v>
      </c>
      <c r="K15" s="15">
        <v>1</v>
      </c>
      <c r="L15" s="41" t="e">
        <f t="shared" si="3"/>
        <v>#VALUE!</v>
      </c>
      <c r="M15" s="27" t="str">
        <f t="shared" si="4"/>
        <v/>
      </c>
      <c r="N15" s="15"/>
      <c r="O15" s="15">
        <v>9.4</v>
      </c>
      <c r="P15" s="42" t="e">
        <f t="shared" si="5"/>
        <v>#VALUE!</v>
      </c>
      <c r="Q15" s="27" t="str">
        <f t="shared" si="6"/>
        <v/>
      </c>
      <c r="R15" s="15"/>
      <c r="S15" s="42" t="e">
        <f t="shared" si="0"/>
        <v>#VALUE!</v>
      </c>
      <c r="T15" s="27" t="str">
        <f t="shared" si="1"/>
        <v/>
      </c>
      <c r="U15" s="4"/>
      <c r="V15" s="29"/>
    </row>
    <row r="16" spans="1:22">
      <c r="A16" s="2"/>
      <c r="B16" s="4"/>
      <c r="C16" s="40">
        <v>4</v>
      </c>
      <c r="D16" s="15"/>
      <c r="E16" s="1"/>
      <c r="F16" s="1"/>
      <c r="G16" s="1"/>
      <c r="H16" s="41">
        <f t="shared" si="7"/>
        <v>0</v>
      </c>
      <c r="I16" s="27" t="str">
        <f t="shared" si="2"/>
        <v/>
      </c>
      <c r="J16" s="16">
        <v>0.1</v>
      </c>
      <c r="K16" s="15">
        <v>1</v>
      </c>
      <c r="L16" s="41" t="e">
        <f t="shared" si="3"/>
        <v>#VALUE!</v>
      </c>
      <c r="M16" s="27" t="str">
        <f t="shared" si="4"/>
        <v/>
      </c>
      <c r="N16" s="15"/>
      <c r="O16" s="15">
        <v>9.4</v>
      </c>
      <c r="P16" s="42" t="e">
        <f t="shared" si="5"/>
        <v>#VALUE!</v>
      </c>
      <c r="Q16" s="27" t="str">
        <f t="shared" si="6"/>
        <v/>
      </c>
      <c r="R16" s="15"/>
      <c r="S16" s="42" t="e">
        <f t="shared" si="0"/>
        <v>#VALUE!</v>
      </c>
      <c r="T16" s="27" t="str">
        <f t="shared" si="1"/>
        <v/>
      </c>
      <c r="U16" s="4"/>
      <c r="V16" s="29"/>
    </row>
    <row r="17" spans="1:22">
      <c r="A17" s="2"/>
      <c r="B17" s="4"/>
      <c r="C17" s="40">
        <v>5</v>
      </c>
      <c r="D17" s="15"/>
      <c r="E17" s="1"/>
      <c r="F17" s="1"/>
      <c r="G17" s="1"/>
      <c r="H17" s="41">
        <f t="shared" si="7"/>
        <v>0</v>
      </c>
      <c r="I17" s="27" t="str">
        <f t="shared" si="2"/>
        <v/>
      </c>
      <c r="J17" s="16">
        <v>0.1</v>
      </c>
      <c r="K17" s="15">
        <v>1</v>
      </c>
      <c r="L17" s="41" t="e">
        <f t="shared" si="3"/>
        <v>#VALUE!</v>
      </c>
      <c r="M17" s="27" t="str">
        <f t="shared" si="4"/>
        <v/>
      </c>
      <c r="N17" s="15"/>
      <c r="O17" s="15">
        <v>9.4</v>
      </c>
      <c r="P17" s="42" t="e">
        <f t="shared" si="5"/>
        <v>#VALUE!</v>
      </c>
      <c r="Q17" s="27" t="str">
        <f t="shared" si="6"/>
        <v/>
      </c>
      <c r="R17" s="15"/>
      <c r="S17" s="42" t="e">
        <f t="shared" si="0"/>
        <v>#VALUE!</v>
      </c>
      <c r="T17" s="27" t="str">
        <f t="shared" si="1"/>
        <v/>
      </c>
      <c r="U17" s="4"/>
      <c r="V17" s="29"/>
    </row>
    <row r="18" spans="1:22">
      <c r="A18" s="2"/>
      <c r="B18" s="4"/>
      <c r="C18" s="40">
        <v>6</v>
      </c>
      <c r="D18" s="15"/>
      <c r="E18" s="1"/>
      <c r="F18" s="1"/>
      <c r="G18" s="1"/>
      <c r="H18" s="41">
        <f t="shared" si="7"/>
        <v>0</v>
      </c>
      <c r="I18" s="27" t="str">
        <f t="shared" si="2"/>
        <v/>
      </c>
      <c r="J18" s="16">
        <v>0.1</v>
      </c>
      <c r="K18" s="15">
        <v>1</v>
      </c>
      <c r="L18" s="41" t="e">
        <f t="shared" si="3"/>
        <v>#VALUE!</v>
      </c>
      <c r="M18" s="27" t="str">
        <f t="shared" si="4"/>
        <v/>
      </c>
      <c r="N18" s="15"/>
      <c r="O18" s="15">
        <v>9.4</v>
      </c>
      <c r="P18" s="42" t="e">
        <f t="shared" si="5"/>
        <v>#VALUE!</v>
      </c>
      <c r="Q18" s="27" t="str">
        <f t="shared" si="6"/>
        <v/>
      </c>
      <c r="R18" s="15"/>
      <c r="S18" s="42" t="e">
        <f t="shared" si="0"/>
        <v>#VALUE!</v>
      </c>
      <c r="T18" s="27" t="str">
        <f t="shared" si="1"/>
        <v/>
      </c>
      <c r="U18" s="4"/>
      <c r="V18" s="29"/>
    </row>
    <row r="19" spans="1:22">
      <c r="A19" s="2"/>
      <c r="B19" s="4"/>
      <c r="C19" s="40">
        <v>7</v>
      </c>
      <c r="D19" s="15"/>
      <c r="E19" s="1"/>
      <c r="F19" s="1"/>
      <c r="G19" s="1"/>
      <c r="H19" s="41">
        <f t="shared" si="7"/>
        <v>0</v>
      </c>
      <c r="I19" s="27" t="str">
        <f t="shared" si="2"/>
        <v/>
      </c>
      <c r="J19" s="16">
        <v>0.1</v>
      </c>
      <c r="K19" s="15">
        <v>1</v>
      </c>
      <c r="L19" s="41" t="e">
        <f t="shared" si="3"/>
        <v>#VALUE!</v>
      </c>
      <c r="M19" s="27" t="str">
        <f t="shared" si="4"/>
        <v/>
      </c>
      <c r="N19" s="15"/>
      <c r="O19" s="15">
        <v>9.4</v>
      </c>
      <c r="P19" s="42" t="e">
        <f t="shared" si="5"/>
        <v>#VALUE!</v>
      </c>
      <c r="Q19" s="27" t="str">
        <f t="shared" si="6"/>
        <v/>
      </c>
      <c r="R19" s="15"/>
      <c r="S19" s="42" t="e">
        <f t="shared" si="0"/>
        <v>#VALUE!</v>
      </c>
      <c r="T19" s="27" t="str">
        <f t="shared" si="1"/>
        <v/>
      </c>
      <c r="U19" s="4"/>
      <c r="V19" s="29"/>
    </row>
    <row r="20" spans="1:22">
      <c r="A20" s="2"/>
      <c r="B20" s="4"/>
      <c r="C20" s="40">
        <v>8</v>
      </c>
      <c r="D20" s="15"/>
      <c r="E20" s="1"/>
      <c r="F20" s="1"/>
      <c r="G20" s="1"/>
      <c r="H20" s="41">
        <f t="shared" si="7"/>
        <v>0</v>
      </c>
      <c r="I20" s="27" t="str">
        <f t="shared" si="2"/>
        <v/>
      </c>
      <c r="J20" s="16">
        <v>0.1</v>
      </c>
      <c r="K20" s="15">
        <v>1</v>
      </c>
      <c r="L20" s="41" t="e">
        <f t="shared" si="3"/>
        <v>#VALUE!</v>
      </c>
      <c r="M20" s="27" t="str">
        <f t="shared" si="4"/>
        <v/>
      </c>
      <c r="N20" s="15"/>
      <c r="O20" s="15">
        <v>9.4</v>
      </c>
      <c r="P20" s="42" t="e">
        <f t="shared" si="5"/>
        <v>#VALUE!</v>
      </c>
      <c r="Q20" s="27" t="str">
        <f t="shared" si="6"/>
        <v/>
      </c>
      <c r="R20" s="15"/>
      <c r="S20" s="42" t="e">
        <f t="shared" si="0"/>
        <v>#VALUE!</v>
      </c>
      <c r="T20" s="27" t="str">
        <f t="shared" si="1"/>
        <v/>
      </c>
      <c r="U20" s="4"/>
      <c r="V20" s="29"/>
    </row>
    <row r="21" spans="1:22">
      <c r="A21" s="2"/>
      <c r="B21" s="4"/>
      <c r="C21" s="40">
        <v>9</v>
      </c>
      <c r="D21" s="15"/>
      <c r="E21" s="1"/>
      <c r="F21" s="1"/>
      <c r="G21" s="1"/>
      <c r="H21" s="41">
        <f t="shared" si="7"/>
        <v>0</v>
      </c>
      <c r="I21" s="27" t="str">
        <f t="shared" si="2"/>
        <v/>
      </c>
      <c r="J21" s="16">
        <v>0.1</v>
      </c>
      <c r="K21" s="15">
        <v>1</v>
      </c>
      <c r="L21" s="41" t="e">
        <f t="shared" si="3"/>
        <v>#VALUE!</v>
      </c>
      <c r="M21" s="27" t="str">
        <f t="shared" si="4"/>
        <v/>
      </c>
      <c r="N21" s="15"/>
      <c r="O21" s="15">
        <v>9.4</v>
      </c>
      <c r="P21" s="42" t="e">
        <f t="shared" si="5"/>
        <v>#VALUE!</v>
      </c>
      <c r="Q21" s="27" t="str">
        <f t="shared" si="6"/>
        <v/>
      </c>
      <c r="R21" s="15"/>
      <c r="S21" s="42" t="e">
        <f t="shared" si="0"/>
        <v>#VALUE!</v>
      </c>
      <c r="T21" s="27" t="str">
        <f t="shared" si="1"/>
        <v/>
      </c>
      <c r="U21" s="4"/>
      <c r="V21" s="29"/>
    </row>
    <row r="22" spans="1:22">
      <c r="A22" s="2"/>
      <c r="B22" s="4"/>
      <c r="C22" s="40">
        <v>10</v>
      </c>
      <c r="D22" s="15"/>
      <c r="E22" s="1"/>
      <c r="F22" s="1"/>
      <c r="G22" s="1"/>
      <c r="H22" s="41">
        <f t="shared" si="7"/>
        <v>0</v>
      </c>
      <c r="I22" s="27" t="str">
        <f t="shared" si="2"/>
        <v/>
      </c>
      <c r="J22" s="16">
        <v>0.1</v>
      </c>
      <c r="K22" s="15">
        <v>1</v>
      </c>
      <c r="L22" s="41" t="e">
        <f t="shared" si="3"/>
        <v>#VALUE!</v>
      </c>
      <c r="M22" s="27" t="str">
        <f t="shared" si="4"/>
        <v/>
      </c>
      <c r="N22" s="15"/>
      <c r="O22" s="15">
        <v>9.4</v>
      </c>
      <c r="P22" s="42" t="e">
        <f t="shared" si="5"/>
        <v>#VALUE!</v>
      </c>
      <c r="Q22" s="27" t="str">
        <f t="shared" si="6"/>
        <v/>
      </c>
      <c r="R22" s="15"/>
      <c r="S22" s="42" t="e">
        <f t="shared" si="0"/>
        <v>#VALUE!</v>
      </c>
      <c r="T22" s="27" t="str">
        <f t="shared" si="1"/>
        <v/>
      </c>
      <c r="U22" s="4"/>
      <c r="V22" s="29"/>
    </row>
    <row r="23" spans="1:22">
      <c r="A23" s="2"/>
      <c r="B23" s="4"/>
      <c r="C23" s="40">
        <v>11</v>
      </c>
      <c r="D23" s="15"/>
      <c r="E23" s="1"/>
      <c r="F23" s="1"/>
      <c r="G23" s="1"/>
      <c r="H23" s="41">
        <f t="shared" si="7"/>
        <v>0</v>
      </c>
      <c r="I23" s="27" t="str">
        <f t="shared" si="2"/>
        <v/>
      </c>
      <c r="J23" s="16">
        <v>0.1</v>
      </c>
      <c r="K23" s="15">
        <v>1</v>
      </c>
      <c r="L23" s="41" t="e">
        <f t="shared" si="3"/>
        <v>#VALUE!</v>
      </c>
      <c r="M23" s="27" t="str">
        <f t="shared" si="4"/>
        <v/>
      </c>
      <c r="N23" s="15"/>
      <c r="O23" s="15">
        <v>9.4</v>
      </c>
      <c r="P23" s="42" t="e">
        <f t="shared" si="5"/>
        <v>#VALUE!</v>
      </c>
      <c r="Q23" s="27" t="str">
        <f t="shared" si="6"/>
        <v/>
      </c>
      <c r="R23" s="15"/>
      <c r="S23" s="42" t="e">
        <f t="shared" si="0"/>
        <v>#VALUE!</v>
      </c>
      <c r="T23" s="27" t="str">
        <f t="shared" si="1"/>
        <v/>
      </c>
      <c r="U23" s="4"/>
      <c r="V23" s="29"/>
    </row>
    <row r="24" spans="1:22">
      <c r="A24" s="2"/>
      <c r="B24" s="4"/>
      <c r="C24" s="40">
        <v>12</v>
      </c>
      <c r="D24" s="15"/>
      <c r="E24" s="1"/>
      <c r="F24" s="1"/>
      <c r="G24" s="1"/>
      <c r="H24" s="41">
        <f t="shared" si="7"/>
        <v>0</v>
      </c>
      <c r="I24" s="27" t="str">
        <f t="shared" si="2"/>
        <v/>
      </c>
      <c r="J24" s="16">
        <v>0.1</v>
      </c>
      <c r="K24" s="15">
        <v>1</v>
      </c>
      <c r="L24" s="41" t="e">
        <f t="shared" si="3"/>
        <v>#VALUE!</v>
      </c>
      <c r="M24" s="27" t="str">
        <f t="shared" si="4"/>
        <v/>
      </c>
      <c r="N24" s="15"/>
      <c r="O24" s="15">
        <v>9.4</v>
      </c>
      <c r="P24" s="42" t="e">
        <f t="shared" si="5"/>
        <v>#VALUE!</v>
      </c>
      <c r="Q24" s="27" t="str">
        <f t="shared" si="6"/>
        <v/>
      </c>
      <c r="R24" s="15"/>
      <c r="S24" s="42" t="e">
        <f t="shared" si="0"/>
        <v>#VALUE!</v>
      </c>
      <c r="T24" s="27" t="str">
        <f t="shared" si="1"/>
        <v/>
      </c>
      <c r="U24" s="4"/>
      <c r="V24" s="29"/>
    </row>
    <row r="25" spans="1:22">
      <c r="A25" s="2"/>
      <c r="B25" s="4"/>
      <c r="C25" s="40">
        <v>13</v>
      </c>
      <c r="D25" s="15"/>
      <c r="E25" s="1"/>
      <c r="F25" s="1"/>
      <c r="G25" s="1"/>
      <c r="H25" s="41">
        <f t="shared" si="7"/>
        <v>0</v>
      </c>
      <c r="I25" s="27" t="str">
        <f t="shared" si="2"/>
        <v/>
      </c>
      <c r="J25" s="16">
        <v>0.1</v>
      </c>
      <c r="K25" s="15">
        <v>1</v>
      </c>
      <c r="L25" s="41" t="e">
        <f t="shared" si="3"/>
        <v>#VALUE!</v>
      </c>
      <c r="M25" s="27" t="str">
        <f t="shared" si="4"/>
        <v/>
      </c>
      <c r="N25" s="15"/>
      <c r="O25" s="15">
        <v>9.4</v>
      </c>
      <c r="P25" s="42" t="e">
        <f t="shared" si="5"/>
        <v>#VALUE!</v>
      </c>
      <c r="Q25" s="27" t="str">
        <f t="shared" si="6"/>
        <v/>
      </c>
      <c r="R25" s="15"/>
      <c r="S25" s="42" t="e">
        <f t="shared" si="0"/>
        <v>#VALUE!</v>
      </c>
      <c r="T25" s="27" t="str">
        <f t="shared" si="1"/>
        <v/>
      </c>
      <c r="U25" s="4"/>
      <c r="V25" s="29"/>
    </row>
    <row r="26" spans="1:22">
      <c r="A26" s="2"/>
      <c r="B26" s="4"/>
      <c r="C26" s="40">
        <v>14</v>
      </c>
      <c r="D26" s="15"/>
      <c r="E26" s="1"/>
      <c r="F26" s="1"/>
      <c r="G26" s="1"/>
      <c r="H26" s="41">
        <f t="shared" si="7"/>
        <v>0</v>
      </c>
      <c r="I26" s="27" t="str">
        <f t="shared" si="2"/>
        <v/>
      </c>
      <c r="J26" s="16">
        <v>0.1</v>
      </c>
      <c r="K26" s="15">
        <v>1</v>
      </c>
      <c r="L26" s="41" t="e">
        <f t="shared" si="3"/>
        <v>#VALUE!</v>
      </c>
      <c r="M26" s="27" t="str">
        <f t="shared" si="4"/>
        <v/>
      </c>
      <c r="N26" s="15"/>
      <c r="O26" s="15">
        <v>9.4</v>
      </c>
      <c r="P26" s="42" t="e">
        <f t="shared" si="5"/>
        <v>#VALUE!</v>
      </c>
      <c r="Q26" s="27" t="str">
        <f t="shared" si="6"/>
        <v/>
      </c>
      <c r="R26" s="15"/>
      <c r="S26" s="42" t="e">
        <f t="shared" si="0"/>
        <v>#VALUE!</v>
      </c>
      <c r="T26" s="27" t="str">
        <f t="shared" si="1"/>
        <v/>
      </c>
      <c r="U26" s="4"/>
      <c r="V26" s="29"/>
    </row>
    <row r="27" spans="1:22">
      <c r="A27" s="2"/>
      <c r="B27" s="4"/>
      <c r="C27" s="40">
        <v>15</v>
      </c>
      <c r="D27" s="15"/>
      <c r="E27" s="1"/>
      <c r="F27" s="1"/>
      <c r="G27" s="1"/>
      <c r="H27" s="41">
        <f t="shared" si="7"/>
        <v>0</v>
      </c>
      <c r="I27" s="27" t="str">
        <f t="shared" si="2"/>
        <v/>
      </c>
      <c r="J27" s="16">
        <v>0.1</v>
      </c>
      <c r="K27" s="15">
        <v>1</v>
      </c>
      <c r="L27" s="41" t="e">
        <f t="shared" si="3"/>
        <v>#VALUE!</v>
      </c>
      <c r="M27" s="27" t="str">
        <f t="shared" si="4"/>
        <v/>
      </c>
      <c r="N27" s="15"/>
      <c r="O27" s="15">
        <v>9.4</v>
      </c>
      <c r="P27" s="42" t="e">
        <f t="shared" si="5"/>
        <v>#VALUE!</v>
      </c>
      <c r="Q27" s="27" t="str">
        <f t="shared" si="6"/>
        <v/>
      </c>
      <c r="R27" s="15"/>
      <c r="S27" s="42" t="e">
        <f t="shared" si="0"/>
        <v>#VALUE!</v>
      </c>
      <c r="T27" s="27" t="str">
        <f t="shared" si="1"/>
        <v/>
      </c>
      <c r="U27" s="4"/>
      <c r="V27" s="29"/>
    </row>
    <row r="28" spans="1:22">
      <c r="A28" s="2"/>
      <c r="B28" s="4"/>
      <c r="C28" s="40">
        <v>16</v>
      </c>
      <c r="D28" s="15"/>
      <c r="E28" s="1"/>
      <c r="F28" s="1"/>
      <c r="G28" s="1"/>
      <c r="H28" s="41">
        <f t="shared" si="7"/>
        <v>0</v>
      </c>
      <c r="I28" s="27" t="str">
        <f t="shared" si="2"/>
        <v/>
      </c>
      <c r="J28" s="16">
        <v>0.1</v>
      </c>
      <c r="K28" s="15">
        <v>1</v>
      </c>
      <c r="L28" s="41" t="e">
        <f t="shared" si="3"/>
        <v>#VALUE!</v>
      </c>
      <c r="M28" s="27" t="str">
        <f t="shared" si="4"/>
        <v/>
      </c>
      <c r="N28" s="15"/>
      <c r="O28" s="15">
        <v>9.4</v>
      </c>
      <c r="P28" s="42" t="e">
        <f t="shared" si="5"/>
        <v>#VALUE!</v>
      </c>
      <c r="Q28" s="27" t="str">
        <f t="shared" si="6"/>
        <v/>
      </c>
      <c r="R28" s="15"/>
      <c r="S28" s="42" t="e">
        <f t="shared" si="0"/>
        <v>#VALUE!</v>
      </c>
      <c r="T28" s="27" t="str">
        <f t="shared" si="1"/>
        <v/>
      </c>
      <c r="U28" s="4"/>
      <c r="V28" s="29"/>
    </row>
    <row r="29" spans="1:22">
      <c r="A29" s="2"/>
      <c r="B29" s="4"/>
      <c r="C29" s="40">
        <v>17</v>
      </c>
      <c r="D29" s="15"/>
      <c r="E29" s="1"/>
      <c r="F29" s="1"/>
      <c r="G29" s="1"/>
      <c r="H29" s="41">
        <f t="shared" si="7"/>
        <v>0</v>
      </c>
      <c r="I29" s="27" t="str">
        <f t="shared" si="2"/>
        <v/>
      </c>
      <c r="J29" s="16">
        <v>0.1</v>
      </c>
      <c r="K29" s="15">
        <v>1</v>
      </c>
      <c r="L29" s="41" t="e">
        <f t="shared" si="3"/>
        <v>#VALUE!</v>
      </c>
      <c r="M29" s="27" t="str">
        <f t="shared" si="4"/>
        <v/>
      </c>
      <c r="N29" s="15"/>
      <c r="O29" s="15">
        <v>9.4</v>
      </c>
      <c r="P29" s="42" t="e">
        <f t="shared" si="5"/>
        <v>#VALUE!</v>
      </c>
      <c r="Q29" s="27" t="str">
        <f t="shared" si="6"/>
        <v/>
      </c>
      <c r="R29" s="15"/>
      <c r="S29" s="42" t="e">
        <f t="shared" si="0"/>
        <v>#VALUE!</v>
      </c>
      <c r="T29" s="27" t="str">
        <f t="shared" si="1"/>
        <v/>
      </c>
      <c r="U29" s="4"/>
      <c r="V29" s="29"/>
    </row>
    <row r="30" spans="1:22">
      <c r="A30" s="2"/>
      <c r="B30" s="4"/>
      <c r="C30" s="40">
        <v>18</v>
      </c>
      <c r="D30" s="15"/>
      <c r="E30" s="1"/>
      <c r="F30" s="1"/>
      <c r="G30" s="1"/>
      <c r="H30" s="41">
        <f t="shared" si="7"/>
        <v>0</v>
      </c>
      <c r="I30" s="27" t="str">
        <f t="shared" si="2"/>
        <v/>
      </c>
      <c r="J30" s="16">
        <v>0.1</v>
      </c>
      <c r="K30" s="15">
        <v>1</v>
      </c>
      <c r="L30" s="41" t="e">
        <f t="shared" si="3"/>
        <v>#VALUE!</v>
      </c>
      <c r="M30" s="27" t="str">
        <f t="shared" si="4"/>
        <v/>
      </c>
      <c r="N30" s="15"/>
      <c r="O30" s="15">
        <v>9.4</v>
      </c>
      <c r="P30" s="42" t="e">
        <f t="shared" si="5"/>
        <v>#VALUE!</v>
      </c>
      <c r="Q30" s="27" t="str">
        <f t="shared" si="6"/>
        <v/>
      </c>
      <c r="R30" s="15"/>
      <c r="S30" s="42" t="e">
        <f t="shared" si="0"/>
        <v>#VALUE!</v>
      </c>
      <c r="T30" s="27" t="str">
        <f t="shared" si="1"/>
        <v/>
      </c>
      <c r="U30" s="4"/>
      <c r="V30" s="29"/>
    </row>
    <row r="31" spans="1:22">
      <c r="A31" s="2"/>
      <c r="B31" s="4"/>
      <c r="C31" s="40">
        <v>19</v>
      </c>
      <c r="D31" s="15"/>
      <c r="E31" s="1"/>
      <c r="F31" s="1"/>
      <c r="G31" s="1"/>
      <c r="H31" s="41">
        <f t="shared" si="7"/>
        <v>0</v>
      </c>
      <c r="I31" s="27" t="str">
        <f t="shared" si="2"/>
        <v/>
      </c>
      <c r="J31" s="16">
        <v>0.1</v>
      </c>
      <c r="K31" s="15">
        <v>1</v>
      </c>
      <c r="L31" s="41" t="e">
        <f t="shared" si="3"/>
        <v>#VALUE!</v>
      </c>
      <c r="M31" s="27" t="str">
        <f t="shared" si="4"/>
        <v/>
      </c>
      <c r="N31" s="15"/>
      <c r="O31" s="15">
        <v>9.4</v>
      </c>
      <c r="P31" s="42" t="e">
        <f t="shared" si="5"/>
        <v>#VALUE!</v>
      </c>
      <c r="Q31" s="27" t="str">
        <f t="shared" si="6"/>
        <v/>
      </c>
      <c r="R31" s="15"/>
      <c r="S31" s="42" t="e">
        <f t="shared" si="0"/>
        <v>#VALUE!</v>
      </c>
      <c r="T31" s="27" t="str">
        <f t="shared" si="1"/>
        <v/>
      </c>
      <c r="U31" s="4"/>
      <c r="V31" s="29"/>
    </row>
    <row r="32" spans="1:22">
      <c r="A32" s="2"/>
      <c r="B32" s="4"/>
      <c r="C32" s="40">
        <v>20</v>
      </c>
      <c r="D32" s="15"/>
      <c r="E32" s="1"/>
      <c r="F32" s="1"/>
      <c r="G32" s="1"/>
      <c r="H32" s="41">
        <f t="shared" si="7"/>
        <v>0</v>
      </c>
      <c r="I32" s="27" t="str">
        <f t="shared" si="2"/>
        <v/>
      </c>
      <c r="J32" s="16">
        <v>0.1</v>
      </c>
      <c r="K32" s="15">
        <v>1</v>
      </c>
      <c r="L32" s="41" t="e">
        <f t="shared" si="3"/>
        <v>#VALUE!</v>
      </c>
      <c r="M32" s="27" t="str">
        <f t="shared" si="4"/>
        <v/>
      </c>
      <c r="N32" s="15"/>
      <c r="O32" s="15">
        <v>9.4</v>
      </c>
      <c r="P32" s="42" t="e">
        <f t="shared" si="5"/>
        <v>#VALUE!</v>
      </c>
      <c r="Q32" s="27" t="str">
        <f t="shared" si="6"/>
        <v/>
      </c>
      <c r="R32" s="15"/>
      <c r="S32" s="42" t="e">
        <f t="shared" si="0"/>
        <v>#VALUE!</v>
      </c>
      <c r="T32" s="27" t="str">
        <f t="shared" si="1"/>
        <v/>
      </c>
      <c r="U32" s="4"/>
      <c r="V32" s="29"/>
    </row>
    <row r="33" spans="1:22">
      <c r="A33" s="2"/>
      <c r="B33" s="4"/>
      <c r="C33" s="4"/>
      <c r="D33" s="4"/>
      <c r="E33" s="43"/>
      <c r="F33" s="43"/>
      <c r="G33" s="43"/>
      <c r="H33" s="43"/>
      <c r="I33" s="43"/>
      <c r="J33" s="43"/>
      <c r="K33" s="43"/>
      <c r="L33" s="4"/>
      <c r="M33" s="4"/>
      <c r="N33" s="4"/>
      <c r="O33" s="43"/>
      <c r="P33" s="43"/>
      <c r="Q33" s="43"/>
      <c r="R33" s="43"/>
      <c r="S33" s="43"/>
      <c r="T33" s="43"/>
      <c r="U33" s="4"/>
      <c r="V33" s="29"/>
    </row>
    <row r="34" spans="1:22" ht="19.5" customHeight="1">
      <c r="A34" s="2"/>
      <c r="B34" s="4"/>
      <c r="C34" s="4"/>
      <c r="D34" s="4"/>
      <c r="E34" s="43"/>
      <c r="F34" s="43"/>
      <c r="G34" s="43"/>
      <c r="H34" s="43"/>
      <c r="I34" s="43"/>
      <c r="J34" s="43"/>
      <c r="K34" s="43"/>
      <c r="L34" s="4"/>
      <c r="M34" s="4"/>
      <c r="N34" s="4"/>
      <c r="O34" s="43"/>
      <c r="P34" s="43"/>
      <c r="Q34" s="43"/>
      <c r="R34" s="43"/>
      <c r="S34" s="43"/>
      <c r="T34" s="43"/>
      <c r="U34" s="4"/>
      <c r="V34" s="29"/>
    </row>
    <row r="35" spans="1:22" ht="9.1999999999999993" customHeight="1">
      <c r="A35" s="2"/>
      <c r="B35" s="4"/>
      <c r="C35" s="4"/>
      <c r="D35" s="4"/>
      <c r="E35" s="4"/>
      <c r="F35" s="4"/>
      <c r="G35" s="4"/>
      <c r="H35" s="4"/>
      <c r="I35" s="4"/>
      <c r="J35" s="4"/>
      <c r="K35" s="4"/>
      <c r="L35" s="4"/>
      <c r="M35" s="4"/>
      <c r="N35" s="4"/>
      <c r="O35" s="4"/>
      <c r="P35" s="4"/>
      <c r="Q35" s="4"/>
      <c r="R35" s="4"/>
      <c r="S35" s="4"/>
      <c r="T35" s="4"/>
      <c r="U35" s="4"/>
      <c r="V35" s="29"/>
    </row>
    <row r="36" spans="1:22" ht="399.95" customHeight="1">
      <c r="A36" s="29"/>
      <c r="B36" s="29"/>
      <c r="C36" s="29"/>
      <c r="D36" s="29"/>
      <c r="E36" s="29"/>
      <c r="F36" s="29"/>
      <c r="G36" s="29"/>
      <c r="H36" s="29"/>
      <c r="I36" s="29"/>
      <c r="J36" s="29"/>
      <c r="K36" s="29"/>
      <c r="L36" s="29"/>
      <c r="M36" s="29"/>
      <c r="N36" s="29"/>
      <c r="O36" s="29"/>
      <c r="P36" s="29"/>
      <c r="Q36" s="29"/>
      <c r="R36" s="29"/>
      <c r="S36" s="29"/>
      <c r="T36" s="29"/>
      <c r="U36" s="29"/>
      <c r="V36" s="29"/>
    </row>
  </sheetData>
  <sheetProtection algorithmName="SHA-512" hashValue="bQttQ7PUm0zdgK5tdoCDJ/bUzZWN3MDWKUhblDWP454Bd3yaT9e8jwZzZB0vh5RWKxDW10NnlcrboJ6Gy9enRQ==" saltValue="MJ0ECJ8hAGocBx8MRZoBlw==" spinCount="100000" sheet="1" objects="1" scenarios="1"/>
  <mergeCells count="3">
    <mergeCell ref="E4:G4"/>
    <mergeCell ref="E11:I11"/>
    <mergeCell ref="F12:G12"/>
  </mergeCells>
  <phoneticPr fontId="0" type="noConversion"/>
  <dataValidations count="1">
    <dataValidation allowBlank="1" showInputMessage="1" sqref="A1:XFD1048576" xr:uid="{00000000-0002-0000-0100-000000000000}"/>
  </dataValidations>
  <pageMargins left="0.59055118110236227" right="0.59055118110236227" top="0.59055118110236227" bottom="0.98425196850393704" header="0.51181102362204722" footer="0.51181102362204722"/>
  <pageSetup paperSize="9" scale="98" fitToHeight="0" orientation="landscape" horizontalDpi="360" verticalDpi="360"/>
  <headerFooter alignWithMargins="0">
    <oddFooter>&amp;LPrinted on &amp;D, Page &amp;P of &amp;N</oddFooter>
  </headerFooter>
  <rowBreaks count="1" manualBreakCount="1">
    <brk id="21" min="1" max="20"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719A3-560C-47DF-9970-F23562AA1FF7}">
  <sheetPr>
    <pageSetUpPr fitToPage="1"/>
  </sheetPr>
  <dimension ref="A1:BI56"/>
  <sheetViews>
    <sheetView zoomScale="115" zoomScaleNormal="115" workbookViewId="0">
      <selection activeCell="V13" sqref="V13"/>
    </sheetView>
  </sheetViews>
  <sheetFormatPr defaultColWidth="12.28515625" defaultRowHeight="15"/>
  <cols>
    <col min="1" max="1" width="0.7109375" style="50" customWidth="1"/>
    <col min="2" max="2" width="1.140625" style="50" customWidth="1"/>
    <col min="3" max="3" width="3.42578125" style="50" customWidth="1"/>
    <col min="4" max="4" width="26.85546875" style="50" customWidth="1"/>
    <col min="5" max="6" width="11.42578125" style="50" customWidth="1"/>
    <col min="7" max="9" width="8.7109375" style="50" customWidth="1"/>
    <col min="10" max="10" width="7.85546875" style="50" customWidth="1"/>
    <col min="11" max="11" width="8.140625" style="50" customWidth="1"/>
    <col min="12" max="12" width="1.7109375" style="50" customWidth="1"/>
    <col min="13" max="14" width="10.7109375" style="50" hidden="1" customWidth="1"/>
    <col min="15" max="15" width="10.7109375" style="50" customWidth="1"/>
    <col min="16" max="16" width="10.7109375" style="50" hidden="1" customWidth="1"/>
    <col min="17" max="18" width="12.7109375" style="50" customWidth="1"/>
    <col min="19" max="19" width="10.7109375" style="50" hidden="1" customWidth="1"/>
    <col min="20" max="20" width="10.7109375" style="50" customWidth="1"/>
    <col min="21" max="21" width="1.7109375" style="50" customWidth="1"/>
    <col min="22" max="23" width="79.42578125" style="47" customWidth="1"/>
    <col min="24" max="61" width="79.42578125" style="50" customWidth="1"/>
    <col min="62" max="16384" width="12.28515625" style="50"/>
  </cols>
  <sheetData>
    <row r="1" spans="1:61" s="46" customFormat="1" ht="7.7" customHeight="1"/>
    <row r="2" spans="1:61" ht="134.25" customHeight="1">
      <c r="A2" s="47"/>
      <c r="B2" s="48"/>
      <c r="C2" s="48"/>
      <c r="D2" s="48"/>
      <c r="E2" s="48"/>
      <c r="F2" s="48"/>
      <c r="G2" s="48"/>
      <c r="H2" s="48"/>
      <c r="I2" s="48"/>
      <c r="J2" s="48"/>
      <c r="K2" s="48"/>
      <c r="L2" s="48"/>
      <c r="M2" s="48"/>
      <c r="N2" s="48"/>
      <c r="O2" s="48"/>
      <c r="P2" s="48"/>
      <c r="Q2" s="48"/>
      <c r="R2" s="48"/>
      <c r="S2" s="48"/>
      <c r="T2" s="48"/>
      <c r="U2" s="48"/>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row>
    <row r="3" spans="1:61" ht="15" customHeight="1">
      <c r="A3" s="47"/>
      <c r="B3" s="48"/>
      <c r="C3" s="48"/>
      <c r="D3" s="48"/>
      <c r="E3" s="51"/>
      <c r="F3" s="51"/>
      <c r="G3" s="48"/>
      <c r="H3" s="48"/>
      <c r="I3" s="48"/>
      <c r="J3" s="48"/>
      <c r="K3" s="48"/>
      <c r="M3" s="51"/>
      <c r="N3" s="51"/>
      <c r="O3" s="51"/>
      <c r="P3" s="51"/>
      <c r="Q3" s="48"/>
      <c r="R3" s="48"/>
      <c r="S3" s="48"/>
      <c r="T3" s="48"/>
      <c r="U3" s="48"/>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row>
    <row r="4" spans="1:61">
      <c r="A4" s="47"/>
      <c r="B4" s="48"/>
      <c r="C4" s="48"/>
      <c r="D4" s="52" t="s">
        <v>31</v>
      </c>
      <c r="E4" s="132"/>
      <c r="F4" s="133"/>
      <c r="G4" s="133"/>
      <c r="H4" s="133"/>
      <c r="I4" s="133"/>
      <c r="J4" s="133"/>
      <c r="K4" s="134"/>
      <c r="L4" s="53"/>
      <c r="M4" s="54"/>
      <c r="N4" s="54"/>
      <c r="O4" s="51"/>
      <c r="P4" s="55"/>
      <c r="Q4" s="48"/>
      <c r="R4" s="48"/>
      <c r="S4" s="48"/>
      <c r="T4" s="56"/>
      <c r="U4" s="48"/>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row>
    <row r="5" spans="1:61" ht="15.2" customHeight="1">
      <c r="A5" s="47"/>
      <c r="B5" s="48"/>
      <c r="C5" s="48"/>
      <c r="D5" s="48"/>
      <c r="E5" s="48"/>
      <c r="F5" s="48"/>
      <c r="G5" s="48"/>
      <c r="H5" s="48"/>
      <c r="I5" s="48"/>
      <c r="J5" s="48"/>
      <c r="K5" s="48"/>
      <c r="L5" s="51"/>
      <c r="M5" s="51"/>
      <c r="N5" s="51"/>
      <c r="O5" s="51"/>
      <c r="P5" s="51"/>
      <c r="Q5" s="48"/>
      <c r="R5" s="48"/>
      <c r="S5" s="48"/>
      <c r="T5" s="48"/>
      <c r="U5" s="48"/>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row>
    <row r="6" spans="1:61">
      <c r="A6" s="47"/>
      <c r="B6" s="48"/>
      <c r="C6" s="48"/>
      <c r="D6" s="48"/>
      <c r="E6" s="57" t="s">
        <v>11</v>
      </c>
      <c r="F6" s="57"/>
      <c r="I6" s="48"/>
      <c r="J6" s="48"/>
      <c r="K6" s="48"/>
      <c r="L6" s="51"/>
      <c r="M6" s="51"/>
      <c r="N6" s="51"/>
      <c r="O6" s="51"/>
      <c r="P6" s="51"/>
      <c r="Q6" s="48"/>
      <c r="R6" s="48"/>
      <c r="S6" s="48"/>
      <c r="T6" s="48"/>
      <c r="U6" s="48"/>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row>
    <row r="7" spans="1:61">
      <c r="A7" s="47"/>
      <c r="B7" s="48"/>
      <c r="C7" s="48"/>
      <c r="D7" s="48"/>
      <c r="E7" s="58" t="s">
        <v>15</v>
      </c>
      <c r="F7" s="58" t="s">
        <v>16</v>
      </c>
      <c r="G7" s="58" t="s">
        <v>41</v>
      </c>
      <c r="H7" s="58" t="s">
        <v>41</v>
      </c>
      <c r="I7" s="58" t="s">
        <v>42</v>
      </c>
      <c r="J7" s="59" t="s">
        <v>19</v>
      </c>
      <c r="K7" s="51"/>
      <c r="L7" s="51"/>
      <c r="M7" s="51"/>
      <c r="N7" s="51"/>
      <c r="O7" s="51"/>
      <c r="P7" s="51"/>
      <c r="Q7" s="48"/>
      <c r="R7" s="48"/>
      <c r="S7" s="48"/>
      <c r="T7" s="48"/>
      <c r="U7" s="48"/>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row>
    <row r="8" spans="1:61">
      <c r="A8" s="47"/>
      <c r="B8" s="48"/>
      <c r="C8" s="48"/>
      <c r="D8" s="48"/>
      <c r="E8" s="60"/>
      <c r="F8" s="60"/>
      <c r="G8" s="60"/>
      <c r="H8" s="60"/>
      <c r="I8" s="61">
        <v>1</v>
      </c>
      <c r="J8" s="62">
        <f>IF(COUNT(E8,F8,H8,I8)=0,0,AVERAGE(E8,F8,H8,I8))</f>
        <v>1</v>
      </c>
      <c r="K8" s="51"/>
      <c r="L8" s="51"/>
      <c r="M8" s="51"/>
      <c r="N8" s="51"/>
      <c r="O8" s="51"/>
      <c r="P8" s="51"/>
      <c r="Q8" s="48"/>
      <c r="R8" s="48"/>
      <c r="S8" s="48"/>
      <c r="T8" s="48"/>
      <c r="U8" s="48"/>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row>
    <row r="9" spans="1:61" ht="6.6" customHeight="1">
      <c r="A9" s="47"/>
      <c r="B9" s="48"/>
      <c r="C9" s="48"/>
      <c r="D9" s="48"/>
      <c r="E9" s="63"/>
      <c r="F9" s="63"/>
      <c r="G9" s="63"/>
      <c r="H9" s="63"/>
      <c r="I9" s="48"/>
      <c r="J9" s="48"/>
      <c r="K9" s="48"/>
      <c r="L9" s="51"/>
      <c r="M9" s="51"/>
      <c r="N9" s="51"/>
      <c r="O9" s="51"/>
      <c r="P9" s="64"/>
      <c r="Q9" s="48"/>
      <c r="R9" s="48"/>
      <c r="S9" s="48"/>
      <c r="T9" s="63"/>
      <c r="U9" s="48"/>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row>
    <row r="10" spans="1:61">
      <c r="A10" s="47"/>
      <c r="B10" s="48"/>
      <c r="C10" s="48"/>
      <c r="D10" s="48"/>
      <c r="E10" s="65">
        <f>IF(AND(ISNUMBER(Replicate_ave),Replicate_ave&gt;0),100/Replicate_ave,"--")</f>
        <v>100</v>
      </c>
      <c r="F10" s="66" t="s">
        <v>43</v>
      </c>
      <c r="G10" s="66"/>
      <c r="H10" s="66"/>
      <c r="I10" s="66"/>
      <c r="J10" s="48"/>
      <c r="K10" s="48"/>
      <c r="L10" s="51"/>
      <c r="M10" s="51"/>
      <c r="N10" s="51"/>
      <c r="O10" s="51"/>
      <c r="P10" s="51"/>
      <c r="Q10" s="48"/>
      <c r="R10" s="48"/>
      <c r="S10" s="48"/>
      <c r="T10" s="48"/>
      <c r="U10" s="48"/>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row>
    <row r="11" spans="1:61" ht="15.2" customHeight="1">
      <c r="A11" s="47"/>
      <c r="B11" s="48"/>
      <c r="C11" s="48"/>
      <c r="D11" s="48"/>
      <c r="E11" s="48"/>
      <c r="F11" s="48"/>
      <c r="G11" s="48"/>
      <c r="H11" s="48"/>
      <c r="I11" s="48"/>
      <c r="J11" s="48"/>
      <c r="K11" s="48"/>
      <c r="L11" s="48"/>
      <c r="M11" s="51"/>
      <c r="N11" s="51"/>
      <c r="O11" s="48"/>
      <c r="P11" s="48"/>
      <c r="Q11" s="48"/>
      <c r="R11" s="48"/>
      <c r="S11" s="48"/>
      <c r="T11" s="48"/>
      <c r="U11" s="48"/>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row>
    <row r="12" spans="1:61">
      <c r="A12" s="47"/>
      <c r="B12" s="48"/>
      <c r="C12" s="48"/>
      <c r="D12" s="48"/>
      <c r="E12" s="57" t="s">
        <v>44</v>
      </c>
      <c r="F12" s="57"/>
      <c r="G12" s="57" t="s">
        <v>5</v>
      </c>
      <c r="H12" s="57"/>
      <c r="I12" s="48"/>
      <c r="J12" s="57"/>
      <c r="K12" s="48"/>
      <c r="L12" s="48"/>
      <c r="M12" s="48"/>
      <c r="N12" s="48"/>
      <c r="O12" s="57" t="s">
        <v>45</v>
      </c>
      <c r="P12" s="48"/>
      <c r="Q12" s="57"/>
      <c r="R12" s="48"/>
      <c r="S12" s="57" t="s">
        <v>46</v>
      </c>
      <c r="T12" s="48"/>
      <c r="U12" s="48"/>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row>
    <row r="13" spans="1:61" s="76" customFormat="1" ht="75">
      <c r="A13" s="49"/>
      <c r="B13" s="67"/>
      <c r="C13" s="68"/>
      <c r="D13" s="69" t="s">
        <v>21</v>
      </c>
      <c r="E13" s="69" t="s">
        <v>47</v>
      </c>
      <c r="F13" s="69" t="s">
        <v>48</v>
      </c>
      <c r="G13" s="70" t="s">
        <v>64</v>
      </c>
      <c r="H13" s="70" t="s">
        <v>65</v>
      </c>
      <c r="I13" s="70" t="s">
        <v>66</v>
      </c>
      <c r="J13" s="69" t="s">
        <v>49</v>
      </c>
      <c r="K13" s="69" t="s">
        <v>50</v>
      </c>
      <c r="L13" s="71"/>
      <c r="M13" s="72" t="s">
        <v>62</v>
      </c>
      <c r="N13" s="72" t="s">
        <v>63</v>
      </c>
      <c r="O13" s="73" t="s">
        <v>51</v>
      </c>
      <c r="P13" s="74" t="s">
        <v>57</v>
      </c>
      <c r="Q13" s="69" t="s">
        <v>60</v>
      </c>
      <c r="R13" s="69" t="s">
        <v>61</v>
      </c>
      <c r="S13" s="74" t="s">
        <v>56</v>
      </c>
      <c r="T13" s="69" t="s">
        <v>52</v>
      </c>
      <c r="U13" s="75"/>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row>
    <row r="14" spans="1:61">
      <c r="A14" s="47"/>
      <c r="B14" s="48"/>
      <c r="C14" s="59">
        <v>1</v>
      </c>
      <c r="D14" s="77"/>
      <c r="E14" s="78">
        <v>3</v>
      </c>
      <c r="F14" s="78">
        <v>9.1999999999999993</v>
      </c>
      <c r="G14" s="79"/>
      <c r="H14" s="79"/>
      <c r="I14" s="79"/>
      <c r="J14" s="77">
        <v>0.1</v>
      </c>
      <c r="K14" s="77">
        <v>1</v>
      </c>
      <c r="L14" s="48"/>
      <c r="M14" s="65" t="str">
        <f>IF(OR(COUNT(H14,I14)=0),"",(AVERAGE(H14:I14)))</f>
        <v/>
      </c>
      <c r="N14" s="65" t="str">
        <f t="shared" ref="N14:N53" si="0">IF(AND(ISNUMBER(ABS_BLANK),OR(ISNUMBER(Sample_1),ISNUMBER(Sample_2))),Liq_Sample_ave-ABS_BLANK,"")</f>
        <v/>
      </c>
      <c r="O14" s="80" t="str">
        <f t="shared" ref="O14:O53" si="1">N14</f>
        <v/>
      </c>
      <c r="P14" s="65" t="str">
        <f t="shared" ref="P14:P53" si="2">IF(OR(ISBLANK(LIQUIDS_Sample_volume___mL),ISBLANK(Sample_volume),ISBLANK(Dilution),ISBLANK(LIQUIDS_Extract_Vol.__EV___mL),(Factor="--"),(Sample_ave="")),"",Sample_ave*Factor*LIQUIDS_Extract_Vol.__EV___mL/LIQUIDS_Sample_volume___mL/Sample_volume*Dilution*0.00009)</f>
        <v/>
      </c>
      <c r="Q14" s="80" t="str">
        <f>P14</f>
        <v/>
      </c>
      <c r="R14" s="77"/>
      <c r="S14" s="65" t="str">
        <f t="shared" ref="S14:S53" si="3">IF(OR(Starch___mg_100_mL="",ISBLANK(Moisture)),"",Starch___mg_100_mL*100/Moisture)</f>
        <v/>
      </c>
      <c r="T14" s="80" t="str">
        <f>S14</f>
        <v/>
      </c>
      <c r="U14" s="48"/>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row>
    <row r="15" spans="1:61">
      <c r="A15" s="47"/>
      <c r="B15" s="48"/>
      <c r="C15" s="59">
        <v>2</v>
      </c>
      <c r="D15" s="77"/>
      <c r="E15" s="78">
        <v>3</v>
      </c>
      <c r="F15" s="78">
        <v>9.1999999999999993</v>
      </c>
      <c r="G15" s="79"/>
      <c r="H15" s="79"/>
      <c r="I15" s="79"/>
      <c r="J15" s="77">
        <v>0.1</v>
      </c>
      <c r="K15" s="77">
        <v>1</v>
      </c>
      <c r="L15" s="48"/>
      <c r="M15" s="65" t="str">
        <f t="shared" ref="M15:M53" si="4">IF(OR(COUNT(H15,I15)=0),"",(AVERAGE(H15:I15)))</f>
        <v/>
      </c>
      <c r="N15" s="65" t="str">
        <f t="shared" si="0"/>
        <v/>
      </c>
      <c r="O15" s="80" t="str">
        <f t="shared" si="1"/>
        <v/>
      </c>
      <c r="P15" s="65" t="str">
        <f t="shared" si="2"/>
        <v/>
      </c>
      <c r="Q15" s="80" t="str">
        <f t="shared" ref="Q15:Q53" si="5">P15</f>
        <v/>
      </c>
      <c r="R15" s="77"/>
      <c r="S15" s="65" t="str">
        <f t="shared" si="3"/>
        <v/>
      </c>
      <c r="T15" s="80" t="str">
        <f t="shared" ref="T15:T53" si="6">S15</f>
        <v/>
      </c>
      <c r="U15" s="48"/>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row>
    <row r="16" spans="1:61">
      <c r="A16" s="47"/>
      <c r="B16" s="48"/>
      <c r="C16" s="59">
        <v>3</v>
      </c>
      <c r="D16" s="77"/>
      <c r="E16" s="78">
        <v>3</v>
      </c>
      <c r="F16" s="78">
        <v>9.1999999999999993</v>
      </c>
      <c r="G16" s="79"/>
      <c r="H16" s="79"/>
      <c r="I16" s="79"/>
      <c r="J16" s="77">
        <v>0.1</v>
      </c>
      <c r="K16" s="77">
        <v>1</v>
      </c>
      <c r="L16" s="48"/>
      <c r="M16" s="65" t="str">
        <f t="shared" si="4"/>
        <v/>
      </c>
      <c r="N16" s="65" t="str">
        <f t="shared" si="0"/>
        <v/>
      </c>
      <c r="O16" s="80" t="str">
        <f t="shared" si="1"/>
        <v/>
      </c>
      <c r="P16" s="65" t="str">
        <f t="shared" si="2"/>
        <v/>
      </c>
      <c r="Q16" s="80" t="str">
        <f t="shared" si="5"/>
        <v/>
      </c>
      <c r="R16" s="77"/>
      <c r="S16" s="65" t="str">
        <f t="shared" si="3"/>
        <v/>
      </c>
      <c r="T16" s="80" t="str">
        <f t="shared" si="6"/>
        <v/>
      </c>
      <c r="U16" s="48"/>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row>
    <row r="17" spans="1:59">
      <c r="A17" s="47"/>
      <c r="B17" s="48"/>
      <c r="C17" s="59">
        <v>4</v>
      </c>
      <c r="D17" s="77"/>
      <c r="E17" s="78">
        <v>3</v>
      </c>
      <c r="F17" s="78">
        <v>9.1999999999999993</v>
      </c>
      <c r="G17" s="79"/>
      <c r="H17" s="79"/>
      <c r="I17" s="79"/>
      <c r="J17" s="77">
        <v>0.1</v>
      </c>
      <c r="K17" s="77">
        <v>1</v>
      </c>
      <c r="L17" s="48"/>
      <c r="M17" s="65" t="str">
        <f t="shared" si="4"/>
        <v/>
      </c>
      <c r="N17" s="65" t="str">
        <f t="shared" si="0"/>
        <v/>
      </c>
      <c r="O17" s="80" t="str">
        <f t="shared" si="1"/>
        <v/>
      </c>
      <c r="P17" s="65" t="str">
        <f t="shared" si="2"/>
        <v/>
      </c>
      <c r="Q17" s="80" t="str">
        <f t="shared" si="5"/>
        <v/>
      </c>
      <c r="R17" s="77"/>
      <c r="S17" s="65" t="str">
        <f t="shared" si="3"/>
        <v/>
      </c>
      <c r="T17" s="80" t="str">
        <f t="shared" si="6"/>
        <v/>
      </c>
      <c r="U17" s="48"/>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row>
    <row r="18" spans="1:59">
      <c r="A18" s="47"/>
      <c r="B18" s="48"/>
      <c r="C18" s="59">
        <v>5</v>
      </c>
      <c r="D18" s="77"/>
      <c r="E18" s="78">
        <v>3</v>
      </c>
      <c r="F18" s="78">
        <v>9.1999999999999993</v>
      </c>
      <c r="G18" s="79"/>
      <c r="H18" s="79"/>
      <c r="I18" s="79"/>
      <c r="J18" s="77">
        <v>0.1</v>
      </c>
      <c r="K18" s="77">
        <v>1</v>
      </c>
      <c r="L18" s="48"/>
      <c r="M18" s="65" t="str">
        <f t="shared" si="4"/>
        <v/>
      </c>
      <c r="N18" s="65" t="str">
        <f t="shared" si="0"/>
        <v/>
      </c>
      <c r="O18" s="80" t="str">
        <f t="shared" si="1"/>
        <v/>
      </c>
      <c r="P18" s="65" t="str">
        <f t="shared" si="2"/>
        <v/>
      </c>
      <c r="Q18" s="80" t="str">
        <f t="shared" si="5"/>
        <v/>
      </c>
      <c r="R18" s="77"/>
      <c r="S18" s="65" t="str">
        <f t="shared" si="3"/>
        <v/>
      </c>
      <c r="T18" s="80" t="str">
        <f t="shared" si="6"/>
        <v/>
      </c>
      <c r="U18" s="48"/>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row>
    <row r="19" spans="1:59">
      <c r="A19" s="47"/>
      <c r="B19" s="48"/>
      <c r="C19" s="59">
        <v>6</v>
      </c>
      <c r="D19" s="77"/>
      <c r="E19" s="78">
        <v>3</v>
      </c>
      <c r="F19" s="78">
        <v>9.1999999999999993</v>
      </c>
      <c r="G19" s="79"/>
      <c r="H19" s="79"/>
      <c r="I19" s="79"/>
      <c r="J19" s="77">
        <v>0.1</v>
      </c>
      <c r="K19" s="77">
        <v>1</v>
      </c>
      <c r="L19" s="48"/>
      <c r="M19" s="65" t="str">
        <f t="shared" si="4"/>
        <v/>
      </c>
      <c r="N19" s="65" t="str">
        <f t="shared" si="0"/>
        <v/>
      </c>
      <c r="O19" s="80" t="str">
        <f t="shared" si="1"/>
        <v/>
      </c>
      <c r="P19" s="65" t="str">
        <f t="shared" si="2"/>
        <v/>
      </c>
      <c r="Q19" s="80" t="str">
        <f t="shared" si="5"/>
        <v/>
      </c>
      <c r="R19" s="77"/>
      <c r="S19" s="65" t="str">
        <f t="shared" si="3"/>
        <v/>
      </c>
      <c r="T19" s="80" t="str">
        <f t="shared" si="6"/>
        <v/>
      </c>
      <c r="U19" s="48"/>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row>
    <row r="20" spans="1:59">
      <c r="A20" s="47"/>
      <c r="B20" s="48"/>
      <c r="C20" s="59">
        <v>7</v>
      </c>
      <c r="D20" s="77"/>
      <c r="E20" s="78">
        <v>3</v>
      </c>
      <c r="F20" s="78">
        <v>9.1999999999999993</v>
      </c>
      <c r="G20" s="79"/>
      <c r="H20" s="79"/>
      <c r="I20" s="79"/>
      <c r="J20" s="77">
        <v>0.1</v>
      </c>
      <c r="K20" s="77">
        <v>1</v>
      </c>
      <c r="L20" s="48"/>
      <c r="M20" s="65" t="str">
        <f t="shared" si="4"/>
        <v/>
      </c>
      <c r="N20" s="65" t="str">
        <f t="shared" si="0"/>
        <v/>
      </c>
      <c r="O20" s="80" t="str">
        <f t="shared" si="1"/>
        <v/>
      </c>
      <c r="P20" s="65" t="str">
        <f t="shared" si="2"/>
        <v/>
      </c>
      <c r="Q20" s="80" t="str">
        <f t="shared" si="5"/>
        <v/>
      </c>
      <c r="R20" s="77"/>
      <c r="S20" s="65" t="str">
        <f t="shared" si="3"/>
        <v/>
      </c>
      <c r="T20" s="80" t="str">
        <f t="shared" si="6"/>
        <v/>
      </c>
      <c r="U20" s="48"/>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row>
    <row r="21" spans="1:59">
      <c r="A21" s="47"/>
      <c r="B21" s="48"/>
      <c r="C21" s="59">
        <v>8</v>
      </c>
      <c r="D21" s="77"/>
      <c r="E21" s="78">
        <v>3</v>
      </c>
      <c r="F21" s="78">
        <v>9.1999999999999993</v>
      </c>
      <c r="G21" s="79"/>
      <c r="H21" s="79"/>
      <c r="I21" s="79"/>
      <c r="J21" s="77">
        <v>0.1</v>
      </c>
      <c r="K21" s="77">
        <v>1</v>
      </c>
      <c r="L21" s="48"/>
      <c r="M21" s="65" t="str">
        <f t="shared" si="4"/>
        <v/>
      </c>
      <c r="N21" s="65" t="str">
        <f t="shared" si="0"/>
        <v/>
      </c>
      <c r="O21" s="80" t="str">
        <f t="shared" si="1"/>
        <v/>
      </c>
      <c r="P21" s="65" t="str">
        <f t="shared" si="2"/>
        <v/>
      </c>
      <c r="Q21" s="80" t="str">
        <f t="shared" si="5"/>
        <v/>
      </c>
      <c r="R21" s="77"/>
      <c r="S21" s="65" t="str">
        <f t="shared" si="3"/>
        <v/>
      </c>
      <c r="T21" s="80" t="str">
        <f t="shared" si="6"/>
        <v/>
      </c>
      <c r="U21" s="48"/>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row>
    <row r="22" spans="1:59">
      <c r="A22" s="47"/>
      <c r="B22" s="48"/>
      <c r="C22" s="59">
        <v>9</v>
      </c>
      <c r="D22" s="77"/>
      <c r="E22" s="78">
        <v>3</v>
      </c>
      <c r="F22" s="78">
        <v>9.1999999999999993</v>
      </c>
      <c r="G22" s="79"/>
      <c r="H22" s="79"/>
      <c r="I22" s="79"/>
      <c r="J22" s="77">
        <v>0.1</v>
      </c>
      <c r="K22" s="77">
        <v>1</v>
      </c>
      <c r="L22" s="48"/>
      <c r="M22" s="65" t="str">
        <f t="shared" si="4"/>
        <v/>
      </c>
      <c r="N22" s="65" t="str">
        <f t="shared" si="0"/>
        <v/>
      </c>
      <c r="O22" s="80" t="str">
        <f t="shared" si="1"/>
        <v/>
      </c>
      <c r="P22" s="65" t="str">
        <f t="shared" si="2"/>
        <v/>
      </c>
      <c r="Q22" s="80" t="str">
        <f t="shared" si="5"/>
        <v/>
      </c>
      <c r="R22" s="77"/>
      <c r="S22" s="65" t="str">
        <f t="shared" si="3"/>
        <v/>
      </c>
      <c r="T22" s="80" t="str">
        <f t="shared" si="6"/>
        <v/>
      </c>
      <c r="U22" s="48"/>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row>
    <row r="23" spans="1:59">
      <c r="A23" s="47"/>
      <c r="B23" s="48"/>
      <c r="C23" s="59">
        <v>10</v>
      </c>
      <c r="D23" s="77"/>
      <c r="E23" s="78">
        <v>3</v>
      </c>
      <c r="F23" s="78">
        <v>9.1999999999999993</v>
      </c>
      <c r="G23" s="79"/>
      <c r="H23" s="79"/>
      <c r="I23" s="79"/>
      <c r="J23" s="77">
        <v>0.1</v>
      </c>
      <c r="K23" s="77">
        <v>1</v>
      </c>
      <c r="L23" s="48"/>
      <c r="M23" s="65" t="str">
        <f t="shared" si="4"/>
        <v/>
      </c>
      <c r="N23" s="65" t="str">
        <f t="shared" si="0"/>
        <v/>
      </c>
      <c r="O23" s="80" t="str">
        <f t="shared" si="1"/>
        <v/>
      </c>
      <c r="P23" s="65" t="str">
        <f t="shared" si="2"/>
        <v/>
      </c>
      <c r="Q23" s="80" t="str">
        <f t="shared" si="5"/>
        <v/>
      </c>
      <c r="R23" s="77"/>
      <c r="S23" s="65" t="str">
        <f t="shared" si="3"/>
        <v/>
      </c>
      <c r="T23" s="80" t="str">
        <f t="shared" si="6"/>
        <v/>
      </c>
      <c r="U23" s="48"/>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row>
    <row r="24" spans="1:59">
      <c r="A24" s="47"/>
      <c r="B24" s="48"/>
      <c r="C24" s="59">
        <v>11</v>
      </c>
      <c r="D24" s="77"/>
      <c r="E24" s="78">
        <v>3</v>
      </c>
      <c r="F24" s="78">
        <v>9.1999999999999993</v>
      </c>
      <c r="G24" s="79"/>
      <c r="H24" s="79"/>
      <c r="I24" s="79"/>
      <c r="J24" s="77">
        <v>0.1</v>
      </c>
      <c r="K24" s="77">
        <v>1</v>
      </c>
      <c r="L24" s="48"/>
      <c r="M24" s="65" t="str">
        <f t="shared" si="4"/>
        <v/>
      </c>
      <c r="N24" s="65" t="str">
        <f t="shared" si="0"/>
        <v/>
      </c>
      <c r="O24" s="80" t="str">
        <f t="shared" si="1"/>
        <v/>
      </c>
      <c r="P24" s="65" t="str">
        <f t="shared" si="2"/>
        <v/>
      </c>
      <c r="Q24" s="80" t="str">
        <f t="shared" si="5"/>
        <v/>
      </c>
      <c r="R24" s="77"/>
      <c r="S24" s="65" t="str">
        <f t="shared" si="3"/>
        <v/>
      </c>
      <c r="T24" s="80" t="str">
        <f t="shared" si="6"/>
        <v/>
      </c>
      <c r="U24" s="48"/>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row>
    <row r="25" spans="1:59">
      <c r="A25" s="47"/>
      <c r="B25" s="48"/>
      <c r="C25" s="59">
        <v>12</v>
      </c>
      <c r="D25" s="77"/>
      <c r="E25" s="78">
        <v>3</v>
      </c>
      <c r="F25" s="78">
        <v>9.1999999999999993</v>
      </c>
      <c r="G25" s="79"/>
      <c r="H25" s="79"/>
      <c r="I25" s="79"/>
      <c r="J25" s="77">
        <v>0.1</v>
      </c>
      <c r="K25" s="77">
        <v>1</v>
      </c>
      <c r="L25" s="48"/>
      <c r="M25" s="65" t="str">
        <f t="shared" si="4"/>
        <v/>
      </c>
      <c r="N25" s="65" t="str">
        <f t="shared" si="0"/>
        <v/>
      </c>
      <c r="O25" s="80" t="str">
        <f t="shared" si="1"/>
        <v/>
      </c>
      <c r="P25" s="65" t="str">
        <f t="shared" si="2"/>
        <v/>
      </c>
      <c r="Q25" s="80" t="str">
        <f t="shared" si="5"/>
        <v/>
      </c>
      <c r="R25" s="77"/>
      <c r="S25" s="65" t="str">
        <f t="shared" si="3"/>
        <v/>
      </c>
      <c r="T25" s="80" t="str">
        <f t="shared" si="6"/>
        <v/>
      </c>
      <c r="U25" s="48"/>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row>
    <row r="26" spans="1:59">
      <c r="A26" s="47"/>
      <c r="B26" s="48"/>
      <c r="C26" s="59">
        <v>13</v>
      </c>
      <c r="D26" s="77"/>
      <c r="E26" s="78">
        <v>3</v>
      </c>
      <c r="F26" s="78">
        <v>9.1999999999999993</v>
      </c>
      <c r="G26" s="79"/>
      <c r="H26" s="79"/>
      <c r="I26" s="79"/>
      <c r="J26" s="77">
        <v>0.1</v>
      </c>
      <c r="K26" s="77">
        <v>1</v>
      </c>
      <c r="L26" s="48"/>
      <c r="M26" s="65" t="str">
        <f t="shared" si="4"/>
        <v/>
      </c>
      <c r="N26" s="65" t="str">
        <f t="shared" si="0"/>
        <v/>
      </c>
      <c r="O26" s="80" t="str">
        <f t="shared" si="1"/>
        <v/>
      </c>
      <c r="P26" s="65" t="str">
        <f t="shared" si="2"/>
        <v/>
      </c>
      <c r="Q26" s="80" t="str">
        <f t="shared" si="5"/>
        <v/>
      </c>
      <c r="R26" s="77"/>
      <c r="S26" s="65" t="str">
        <f t="shared" si="3"/>
        <v/>
      </c>
      <c r="T26" s="80" t="str">
        <f t="shared" si="6"/>
        <v/>
      </c>
      <c r="U26" s="48"/>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row>
    <row r="27" spans="1:59">
      <c r="A27" s="47"/>
      <c r="B27" s="48"/>
      <c r="C27" s="59">
        <v>14</v>
      </c>
      <c r="D27" s="77"/>
      <c r="E27" s="78">
        <v>3</v>
      </c>
      <c r="F27" s="78">
        <v>9.1999999999999993</v>
      </c>
      <c r="G27" s="79"/>
      <c r="H27" s="79"/>
      <c r="I27" s="79"/>
      <c r="J27" s="77">
        <v>0.1</v>
      </c>
      <c r="K27" s="77">
        <v>1</v>
      </c>
      <c r="L27" s="48"/>
      <c r="M27" s="65" t="str">
        <f t="shared" si="4"/>
        <v/>
      </c>
      <c r="N27" s="65" t="str">
        <f t="shared" si="0"/>
        <v/>
      </c>
      <c r="O27" s="80" t="str">
        <f t="shared" si="1"/>
        <v/>
      </c>
      <c r="P27" s="65" t="str">
        <f t="shared" si="2"/>
        <v/>
      </c>
      <c r="Q27" s="80" t="str">
        <f t="shared" si="5"/>
        <v/>
      </c>
      <c r="R27" s="77"/>
      <c r="S27" s="65" t="str">
        <f t="shared" si="3"/>
        <v/>
      </c>
      <c r="T27" s="80" t="str">
        <f t="shared" si="6"/>
        <v/>
      </c>
      <c r="U27" s="48"/>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row>
    <row r="28" spans="1:59">
      <c r="A28" s="47"/>
      <c r="B28" s="48"/>
      <c r="C28" s="59">
        <v>15</v>
      </c>
      <c r="D28" s="77"/>
      <c r="E28" s="78">
        <v>3</v>
      </c>
      <c r="F28" s="78">
        <v>9.1999999999999993</v>
      </c>
      <c r="G28" s="79"/>
      <c r="H28" s="79"/>
      <c r="I28" s="79"/>
      <c r="J28" s="77">
        <v>0.1</v>
      </c>
      <c r="K28" s="77">
        <v>1</v>
      </c>
      <c r="L28" s="48"/>
      <c r="M28" s="65" t="str">
        <f t="shared" si="4"/>
        <v/>
      </c>
      <c r="N28" s="65" t="str">
        <f t="shared" si="0"/>
        <v/>
      </c>
      <c r="O28" s="80" t="str">
        <f t="shared" si="1"/>
        <v/>
      </c>
      <c r="P28" s="65" t="str">
        <f t="shared" si="2"/>
        <v/>
      </c>
      <c r="Q28" s="80" t="str">
        <f t="shared" si="5"/>
        <v/>
      </c>
      <c r="R28" s="77"/>
      <c r="S28" s="65" t="str">
        <f t="shared" si="3"/>
        <v/>
      </c>
      <c r="T28" s="80" t="str">
        <f t="shared" si="6"/>
        <v/>
      </c>
      <c r="U28" s="48"/>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row>
    <row r="29" spans="1:59">
      <c r="A29" s="47"/>
      <c r="B29" s="48"/>
      <c r="C29" s="59">
        <v>16</v>
      </c>
      <c r="D29" s="77"/>
      <c r="E29" s="78">
        <v>3</v>
      </c>
      <c r="F29" s="78">
        <v>9.1999999999999993</v>
      </c>
      <c r="G29" s="79"/>
      <c r="H29" s="79"/>
      <c r="I29" s="79"/>
      <c r="J29" s="77">
        <v>0.1</v>
      </c>
      <c r="K29" s="77">
        <v>1</v>
      </c>
      <c r="L29" s="48"/>
      <c r="M29" s="65" t="str">
        <f t="shared" si="4"/>
        <v/>
      </c>
      <c r="N29" s="65" t="str">
        <f t="shared" si="0"/>
        <v/>
      </c>
      <c r="O29" s="80" t="str">
        <f t="shared" si="1"/>
        <v/>
      </c>
      <c r="P29" s="65" t="str">
        <f t="shared" si="2"/>
        <v/>
      </c>
      <c r="Q29" s="80" t="str">
        <f t="shared" si="5"/>
        <v/>
      </c>
      <c r="R29" s="77"/>
      <c r="S29" s="65" t="str">
        <f t="shared" si="3"/>
        <v/>
      </c>
      <c r="T29" s="80" t="str">
        <f t="shared" si="6"/>
        <v/>
      </c>
      <c r="U29" s="48"/>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row>
    <row r="30" spans="1:59">
      <c r="A30" s="47"/>
      <c r="B30" s="48"/>
      <c r="C30" s="59">
        <v>17</v>
      </c>
      <c r="D30" s="77"/>
      <c r="E30" s="78">
        <v>3</v>
      </c>
      <c r="F30" s="78">
        <v>9.1999999999999993</v>
      </c>
      <c r="G30" s="79"/>
      <c r="H30" s="79"/>
      <c r="I30" s="79"/>
      <c r="J30" s="77">
        <v>0.1</v>
      </c>
      <c r="K30" s="77">
        <v>1</v>
      </c>
      <c r="L30" s="48"/>
      <c r="M30" s="65" t="str">
        <f t="shared" si="4"/>
        <v/>
      </c>
      <c r="N30" s="65" t="str">
        <f t="shared" si="0"/>
        <v/>
      </c>
      <c r="O30" s="80" t="str">
        <f t="shared" si="1"/>
        <v/>
      </c>
      <c r="P30" s="65" t="str">
        <f t="shared" si="2"/>
        <v/>
      </c>
      <c r="Q30" s="80" t="str">
        <f t="shared" si="5"/>
        <v/>
      </c>
      <c r="R30" s="77"/>
      <c r="S30" s="65" t="str">
        <f t="shared" si="3"/>
        <v/>
      </c>
      <c r="T30" s="80" t="str">
        <f t="shared" si="6"/>
        <v/>
      </c>
      <c r="U30" s="48"/>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row>
    <row r="31" spans="1:59">
      <c r="A31" s="47"/>
      <c r="B31" s="48"/>
      <c r="C31" s="59">
        <v>18</v>
      </c>
      <c r="D31" s="77"/>
      <c r="E31" s="78">
        <v>3</v>
      </c>
      <c r="F31" s="78">
        <v>9.1999999999999993</v>
      </c>
      <c r="G31" s="79"/>
      <c r="H31" s="79"/>
      <c r="I31" s="79"/>
      <c r="J31" s="77">
        <v>0.1</v>
      </c>
      <c r="K31" s="77">
        <v>1</v>
      </c>
      <c r="L31" s="48"/>
      <c r="M31" s="65" t="str">
        <f t="shared" si="4"/>
        <v/>
      </c>
      <c r="N31" s="65" t="str">
        <f t="shared" si="0"/>
        <v/>
      </c>
      <c r="O31" s="80" t="str">
        <f t="shared" si="1"/>
        <v/>
      </c>
      <c r="P31" s="65" t="str">
        <f t="shared" si="2"/>
        <v/>
      </c>
      <c r="Q31" s="80" t="str">
        <f t="shared" si="5"/>
        <v/>
      </c>
      <c r="R31" s="77"/>
      <c r="S31" s="65" t="str">
        <f t="shared" si="3"/>
        <v/>
      </c>
      <c r="T31" s="80" t="str">
        <f t="shared" si="6"/>
        <v/>
      </c>
      <c r="U31" s="48"/>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row>
    <row r="32" spans="1:59">
      <c r="A32" s="47"/>
      <c r="B32" s="48"/>
      <c r="C32" s="59">
        <v>19</v>
      </c>
      <c r="D32" s="77"/>
      <c r="E32" s="78">
        <v>3</v>
      </c>
      <c r="F32" s="78">
        <v>9.1999999999999993</v>
      </c>
      <c r="G32" s="79"/>
      <c r="H32" s="79"/>
      <c r="I32" s="79"/>
      <c r="J32" s="77">
        <v>0.1</v>
      </c>
      <c r="K32" s="77">
        <v>1</v>
      </c>
      <c r="L32" s="48"/>
      <c r="M32" s="65" t="str">
        <f t="shared" si="4"/>
        <v/>
      </c>
      <c r="N32" s="65" t="str">
        <f t="shared" si="0"/>
        <v/>
      </c>
      <c r="O32" s="80" t="str">
        <f t="shared" si="1"/>
        <v/>
      </c>
      <c r="P32" s="65" t="str">
        <f t="shared" si="2"/>
        <v/>
      </c>
      <c r="Q32" s="80" t="str">
        <f t="shared" si="5"/>
        <v/>
      </c>
      <c r="R32" s="77"/>
      <c r="S32" s="65" t="str">
        <f t="shared" si="3"/>
        <v/>
      </c>
      <c r="T32" s="80" t="str">
        <f t="shared" si="6"/>
        <v/>
      </c>
      <c r="U32" s="48"/>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row>
    <row r="33" spans="1:59">
      <c r="A33" s="47"/>
      <c r="B33" s="48"/>
      <c r="C33" s="59">
        <v>20</v>
      </c>
      <c r="D33" s="77"/>
      <c r="E33" s="78">
        <v>3</v>
      </c>
      <c r="F33" s="78">
        <v>9.1999999999999993</v>
      </c>
      <c r="G33" s="79"/>
      <c r="H33" s="79"/>
      <c r="I33" s="79"/>
      <c r="J33" s="77">
        <v>0.1</v>
      </c>
      <c r="K33" s="77">
        <v>1</v>
      </c>
      <c r="L33" s="48"/>
      <c r="M33" s="65" t="str">
        <f t="shared" si="4"/>
        <v/>
      </c>
      <c r="N33" s="65" t="str">
        <f t="shared" si="0"/>
        <v/>
      </c>
      <c r="O33" s="80" t="str">
        <f t="shared" si="1"/>
        <v/>
      </c>
      <c r="P33" s="65" t="str">
        <f t="shared" si="2"/>
        <v/>
      </c>
      <c r="Q33" s="80" t="str">
        <f t="shared" si="5"/>
        <v/>
      </c>
      <c r="R33" s="77"/>
      <c r="S33" s="65" t="str">
        <f t="shared" si="3"/>
        <v/>
      </c>
      <c r="T33" s="80" t="str">
        <f t="shared" si="6"/>
        <v/>
      </c>
      <c r="U33" s="48"/>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row>
    <row r="34" spans="1:59">
      <c r="A34" s="47"/>
      <c r="B34" s="48"/>
      <c r="C34" s="59">
        <v>21</v>
      </c>
      <c r="D34" s="77"/>
      <c r="E34" s="78">
        <v>3</v>
      </c>
      <c r="F34" s="78">
        <v>9.1999999999999993</v>
      </c>
      <c r="G34" s="79"/>
      <c r="H34" s="79"/>
      <c r="I34" s="79"/>
      <c r="J34" s="77">
        <v>0.1</v>
      </c>
      <c r="K34" s="77">
        <v>1</v>
      </c>
      <c r="L34" s="48"/>
      <c r="M34" s="65" t="str">
        <f t="shared" si="4"/>
        <v/>
      </c>
      <c r="N34" s="65" t="str">
        <f t="shared" si="0"/>
        <v/>
      </c>
      <c r="O34" s="80" t="str">
        <f t="shared" si="1"/>
        <v/>
      </c>
      <c r="P34" s="65" t="str">
        <f t="shared" si="2"/>
        <v/>
      </c>
      <c r="Q34" s="80" t="str">
        <f t="shared" si="5"/>
        <v/>
      </c>
      <c r="R34" s="77"/>
      <c r="S34" s="65" t="str">
        <f t="shared" si="3"/>
        <v/>
      </c>
      <c r="T34" s="80" t="str">
        <f t="shared" si="6"/>
        <v/>
      </c>
      <c r="U34" s="48"/>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row>
    <row r="35" spans="1:59">
      <c r="A35" s="47"/>
      <c r="B35" s="48"/>
      <c r="C35" s="59">
        <v>22</v>
      </c>
      <c r="D35" s="77"/>
      <c r="E35" s="78">
        <v>3</v>
      </c>
      <c r="F35" s="78">
        <v>9.1999999999999993</v>
      </c>
      <c r="G35" s="79"/>
      <c r="H35" s="79"/>
      <c r="I35" s="79"/>
      <c r="J35" s="77">
        <v>0.1</v>
      </c>
      <c r="K35" s="77">
        <v>1</v>
      </c>
      <c r="L35" s="48"/>
      <c r="M35" s="65" t="str">
        <f t="shared" si="4"/>
        <v/>
      </c>
      <c r="N35" s="65" t="str">
        <f t="shared" si="0"/>
        <v/>
      </c>
      <c r="O35" s="80" t="str">
        <f t="shared" si="1"/>
        <v/>
      </c>
      <c r="P35" s="65" t="str">
        <f t="shared" si="2"/>
        <v/>
      </c>
      <c r="Q35" s="80" t="str">
        <f t="shared" si="5"/>
        <v/>
      </c>
      <c r="R35" s="77"/>
      <c r="S35" s="65" t="str">
        <f t="shared" si="3"/>
        <v/>
      </c>
      <c r="T35" s="80" t="str">
        <f t="shared" si="6"/>
        <v/>
      </c>
      <c r="U35" s="48"/>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row>
    <row r="36" spans="1:59">
      <c r="A36" s="47"/>
      <c r="B36" s="48"/>
      <c r="C36" s="59">
        <v>23</v>
      </c>
      <c r="D36" s="77"/>
      <c r="E36" s="78">
        <v>3</v>
      </c>
      <c r="F36" s="78">
        <v>9.1999999999999993</v>
      </c>
      <c r="G36" s="79"/>
      <c r="H36" s="79"/>
      <c r="I36" s="79"/>
      <c r="J36" s="77">
        <v>0.1</v>
      </c>
      <c r="K36" s="77">
        <v>1</v>
      </c>
      <c r="L36" s="48"/>
      <c r="M36" s="65" t="str">
        <f t="shared" si="4"/>
        <v/>
      </c>
      <c r="N36" s="65" t="str">
        <f t="shared" si="0"/>
        <v/>
      </c>
      <c r="O36" s="80" t="str">
        <f t="shared" si="1"/>
        <v/>
      </c>
      <c r="P36" s="65" t="str">
        <f t="shared" si="2"/>
        <v/>
      </c>
      <c r="Q36" s="80" t="str">
        <f t="shared" si="5"/>
        <v/>
      </c>
      <c r="R36" s="77"/>
      <c r="S36" s="65" t="str">
        <f t="shared" si="3"/>
        <v/>
      </c>
      <c r="T36" s="80" t="str">
        <f t="shared" si="6"/>
        <v/>
      </c>
      <c r="U36" s="48"/>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row>
    <row r="37" spans="1:59">
      <c r="A37" s="47"/>
      <c r="B37" s="48"/>
      <c r="C37" s="59">
        <v>24</v>
      </c>
      <c r="D37" s="77"/>
      <c r="E37" s="78">
        <v>3</v>
      </c>
      <c r="F37" s="78">
        <v>9.1999999999999993</v>
      </c>
      <c r="G37" s="79"/>
      <c r="H37" s="79"/>
      <c r="I37" s="79"/>
      <c r="J37" s="77">
        <v>0.1</v>
      </c>
      <c r="K37" s="77">
        <v>1</v>
      </c>
      <c r="L37" s="48"/>
      <c r="M37" s="65" t="str">
        <f t="shared" si="4"/>
        <v/>
      </c>
      <c r="N37" s="65" t="str">
        <f t="shared" si="0"/>
        <v/>
      </c>
      <c r="O37" s="80" t="str">
        <f t="shared" si="1"/>
        <v/>
      </c>
      <c r="P37" s="65" t="str">
        <f t="shared" si="2"/>
        <v/>
      </c>
      <c r="Q37" s="80" t="str">
        <f t="shared" si="5"/>
        <v/>
      </c>
      <c r="R37" s="77"/>
      <c r="S37" s="65" t="str">
        <f t="shared" si="3"/>
        <v/>
      </c>
      <c r="T37" s="80" t="str">
        <f t="shared" si="6"/>
        <v/>
      </c>
      <c r="U37" s="48"/>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row>
    <row r="38" spans="1:59">
      <c r="A38" s="47"/>
      <c r="B38" s="48"/>
      <c r="C38" s="59">
        <v>25</v>
      </c>
      <c r="D38" s="77"/>
      <c r="E38" s="78">
        <v>3</v>
      </c>
      <c r="F38" s="78">
        <v>9.1999999999999993</v>
      </c>
      <c r="G38" s="79"/>
      <c r="H38" s="79"/>
      <c r="I38" s="79"/>
      <c r="J38" s="77">
        <v>0.1</v>
      </c>
      <c r="K38" s="77">
        <v>1</v>
      </c>
      <c r="L38" s="48"/>
      <c r="M38" s="65" t="str">
        <f t="shared" si="4"/>
        <v/>
      </c>
      <c r="N38" s="65" t="str">
        <f t="shared" si="0"/>
        <v/>
      </c>
      <c r="O38" s="80" t="str">
        <f t="shared" si="1"/>
        <v/>
      </c>
      <c r="P38" s="65" t="str">
        <f t="shared" si="2"/>
        <v/>
      </c>
      <c r="Q38" s="80" t="str">
        <f t="shared" si="5"/>
        <v/>
      </c>
      <c r="R38" s="77"/>
      <c r="S38" s="65" t="str">
        <f t="shared" si="3"/>
        <v/>
      </c>
      <c r="T38" s="80" t="str">
        <f t="shared" si="6"/>
        <v/>
      </c>
      <c r="U38" s="48"/>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row>
    <row r="39" spans="1:59">
      <c r="A39" s="47"/>
      <c r="B39" s="48"/>
      <c r="C39" s="59">
        <v>26</v>
      </c>
      <c r="D39" s="77"/>
      <c r="E39" s="78">
        <v>3</v>
      </c>
      <c r="F39" s="78">
        <v>9.1999999999999993</v>
      </c>
      <c r="G39" s="79"/>
      <c r="H39" s="79"/>
      <c r="I39" s="79"/>
      <c r="J39" s="77">
        <v>0.1</v>
      </c>
      <c r="K39" s="77">
        <v>1</v>
      </c>
      <c r="L39" s="48"/>
      <c r="M39" s="65" t="str">
        <f t="shared" si="4"/>
        <v/>
      </c>
      <c r="N39" s="65" t="str">
        <f t="shared" si="0"/>
        <v/>
      </c>
      <c r="O39" s="80" t="str">
        <f t="shared" si="1"/>
        <v/>
      </c>
      <c r="P39" s="65" t="str">
        <f t="shared" si="2"/>
        <v/>
      </c>
      <c r="Q39" s="80" t="str">
        <f t="shared" si="5"/>
        <v/>
      </c>
      <c r="R39" s="77"/>
      <c r="S39" s="65" t="str">
        <f t="shared" si="3"/>
        <v/>
      </c>
      <c r="T39" s="80" t="str">
        <f t="shared" si="6"/>
        <v/>
      </c>
      <c r="U39" s="48"/>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row>
    <row r="40" spans="1:59">
      <c r="A40" s="47"/>
      <c r="B40" s="48"/>
      <c r="C40" s="59">
        <v>27</v>
      </c>
      <c r="D40" s="77"/>
      <c r="E40" s="78">
        <v>3</v>
      </c>
      <c r="F40" s="78">
        <v>9.1999999999999993</v>
      </c>
      <c r="G40" s="79"/>
      <c r="H40" s="79"/>
      <c r="I40" s="79"/>
      <c r="J40" s="77">
        <v>0.1</v>
      </c>
      <c r="K40" s="77">
        <v>1</v>
      </c>
      <c r="L40" s="48"/>
      <c r="M40" s="65" t="str">
        <f t="shared" si="4"/>
        <v/>
      </c>
      <c r="N40" s="65" t="str">
        <f t="shared" si="0"/>
        <v/>
      </c>
      <c r="O40" s="80" t="str">
        <f t="shared" si="1"/>
        <v/>
      </c>
      <c r="P40" s="65" t="str">
        <f t="shared" si="2"/>
        <v/>
      </c>
      <c r="Q40" s="80" t="str">
        <f t="shared" si="5"/>
        <v/>
      </c>
      <c r="R40" s="77"/>
      <c r="S40" s="65" t="str">
        <f t="shared" si="3"/>
        <v/>
      </c>
      <c r="T40" s="80" t="str">
        <f t="shared" si="6"/>
        <v/>
      </c>
      <c r="U40" s="48"/>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row>
    <row r="41" spans="1:59">
      <c r="A41" s="47"/>
      <c r="B41" s="48"/>
      <c r="C41" s="59">
        <v>28</v>
      </c>
      <c r="D41" s="77"/>
      <c r="E41" s="78">
        <v>3</v>
      </c>
      <c r="F41" s="78">
        <v>9.1999999999999993</v>
      </c>
      <c r="G41" s="79"/>
      <c r="H41" s="79"/>
      <c r="I41" s="79"/>
      <c r="J41" s="77">
        <v>0.1</v>
      </c>
      <c r="K41" s="77">
        <v>1</v>
      </c>
      <c r="L41" s="48"/>
      <c r="M41" s="65" t="str">
        <f t="shared" si="4"/>
        <v/>
      </c>
      <c r="N41" s="65" t="str">
        <f t="shared" si="0"/>
        <v/>
      </c>
      <c r="O41" s="80" t="str">
        <f t="shared" si="1"/>
        <v/>
      </c>
      <c r="P41" s="65" t="str">
        <f t="shared" si="2"/>
        <v/>
      </c>
      <c r="Q41" s="80" t="str">
        <f t="shared" si="5"/>
        <v/>
      </c>
      <c r="R41" s="77"/>
      <c r="S41" s="65" t="str">
        <f t="shared" si="3"/>
        <v/>
      </c>
      <c r="T41" s="80" t="str">
        <f t="shared" si="6"/>
        <v/>
      </c>
      <c r="U41" s="48"/>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row>
    <row r="42" spans="1:59">
      <c r="A42" s="47"/>
      <c r="B42" s="48"/>
      <c r="C42" s="59">
        <v>29</v>
      </c>
      <c r="D42" s="77"/>
      <c r="E42" s="78">
        <v>3</v>
      </c>
      <c r="F42" s="78">
        <v>9.1999999999999993</v>
      </c>
      <c r="G42" s="79"/>
      <c r="H42" s="79"/>
      <c r="I42" s="79"/>
      <c r="J42" s="77">
        <v>0.1</v>
      </c>
      <c r="K42" s="77">
        <v>1</v>
      </c>
      <c r="L42" s="48"/>
      <c r="M42" s="65" t="str">
        <f t="shared" si="4"/>
        <v/>
      </c>
      <c r="N42" s="65" t="str">
        <f t="shared" si="0"/>
        <v/>
      </c>
      <c r="O42" s="80" t="str">
        <f t="shared" si="1"/>
        <v/>
      </c>
      <c r="P42" s="65" t="str">
        <f t="shared" si="2"/>
        <v/>
      </c>
      <c r="Q42" s="80" t="str">
        <f t="shared" si="5"/>
        <v/>
      </c>
      <c r="R42" s="77"/>
      <c r="S42" s="65" t="str">
        <f t="shared" si="3"/>
        <v/>
      </c>
      <c r="T42" s="80" t="str">
        <f t="shared" si="6"/>
        <v/>
      </c>
      <c r="U42" s="48"/>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row>
    <row r="43" spans="1:59">
      <c r="A43" s="47"/>
      <c r="B43" s="48"/>
      <c r="C43" s="59">
        <v>30</v>
      </c>
      <c r="D43" s="77"/>
      <c r="E43" s="78">
        <v>3</v>
      </c>
      <c r="F43" s="78">
        <v>9.1999999999999993</v>
      </c>
      <c r="G43" s="79"/>
      <c r="H43" s="79"/>
      <c r="I43" s="79"/>
      <c r="J43" s="77">
        <v>0.1</v>
      </c>
      <c r="K43" s="77">
        <v>1</v>
      </c>
      <c r="L43" s="48"/>
      <c r="M43" s="65" t="str">
        <f t="shared" si="4"/>
        <v/>
      </c>
      <c r="N43" s="65" t="str">
        <f t="shared" si="0"/>
        <v/>
      </c>
      <c r="O43" s="80" t="str">
        <f t="shared" si="1"/>
        <v/>
      </c>
      <c r="P43" s="65" t="str">
        <f t="shared" si="2"/>
        <v/>
      </c>
      <c r="Q43" s="80" t="str">
        <f t="shared" si="5"/>
        <v/>
      </c>
      <c r="R43" s="77"/>
      <c r="S43" s="65" t="str">
        <f t="shared" si="3"/>
        <v/>
      </c>
      <c r="T43" s="80" t="str">
        <f t="shared" si="6"/>
        <v/>
      </c>
      <c r="U43" s="48"/>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row>
    <row r="44" spans="1:59">
      <c r="A44" s="47"/>
      <c r="B44" s="48"/>
      <c r="C44" s="59">
        <v>31</v>
      </c>
      <c r="D44" s="77"/>
      <c r="E44" s="78">
        <v>3</v>
      </c>
      <c r="F44" s="78">
        <v>9.1999999999999993</v>
      </c>
      <c r="G44" s="79"/>
      <c r="H44" s="79"/>
      <c r="I44" s="79"/>
      <c r="J44" s="77">
        <v>0.1</v>
      </c>
      <c r="K44" s="77">
        <v>1</v>
      </c>
      <c r="L44" s="48"/>
      <c r="M44" s="65" t="str">
        <f t="shared" si="4"/>
        <v/>
      </c>
      <c r="N44" s="65" t="str">
        <f t="shared" si="0"/>
        <v/>
      </c>
      <c r="O44" s="80" t="str">
        <f t="shared" si="1"/>
        <v/>
      </c>
      <c r="P44" s="65" t="str">
        <f t="shared" si="2"/>
        <v/>
      </c>
      <c r="Q44" s="80" t="str">
        <f t="shared" si="5"/>
        <v/>
      </c>
      <c r="R44" s="77"/>
      <c r="S44" s="65" t="str">
        <f t="shared" si="3"/>
        <v/>
      </c>
      <c r="T44" s="80" t="str">
        <f t="shared" si="6"/>
        <v/>
      </c>
      <c r="U44" s="48"/>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row>
    <row r="45" spans="1:59">
      <c r="A45" s="47"/>
      <c r="B45" s="48"/>
      <c r="C45" s="59">
        <v>32</v>
      </c>
      <c r="D45" s="77"/>
      <c r="E45" s="78">
        <v>3</v>
      </c>
      <c r="F45" s="78">
        <v>9.1999999999999993</v>
      </c>
      <c r="G45" s="79"/>
      <c r="H45" s="79"/>
      <c r="I45" s="79"/>
      <c r="J45" s="77">
        <v>0.1</v>
      </c>
      <c r="K45" s="77">
        <v>1</v>
      </c>
      <c r="L45" s="48"/>
      <c r="M45" s="65" t="str">
        <f t="shared" si="4"/>
        <v/>
      </c>
      <c r="N45" s="65" t="str">
        <f t="shared" si="0"/>
        <v/>
      </c>
      <c r="O45" s="80" t="str">
        <f t="shared" si="1"/>
        <v/>
      </c>
      <c r="P45" s="65" t="str">
        <f t="shared" si="2"/>
        <v/>
      </c>
      <c r="Q45" s="80" t="str">
        <f t="shared" si="5"/>
        <v/>
      </c>
      <c r="R45" s="77"/>
      <c r="S45" s="65" t="str">
        <f t="shared" si="3"/>
        <v/>
      </c>
      <c r="T45" s="80" t="str">
        <f t="shared" si="6"/>
        <v/>
      </c>
      <c r="U45" s="48"/>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row>
    <row r="46" spans="1:59">
      <c r="A46" s="47"/>
      <c r="B46" s="48"/>
      <c r="C46" s="59">
        <v>33</v>
      </c>
      <c r="D46" s="77"/>
      <c r="E46" s="78">
        <v>3</v>
      </c>
      <c r="F46" s="78">
        <v>9.1999999999999993</v>
      </c>
      <c r="G46" s="79"/>
      <c r="H46" s="79"/>
      <c r="I46" s="79"/>
      <c r="J46" s="77">
        <v>0.1</v>
      </c>
      <c r="K46" s="77">
        <v>1</v>
      </c>
      <c r="L46" s="48"/>
      <c r="M46" s="65" t="str">
        <f t="shared" si="4"/>
        <v/>
      </c>
      <c r="N46" s="65" t="str">
        <f t="shared" si="0"/>
        <v/>
      </c>
      <c r="O46" s="80" t="str">
        <f t="shared" si="1"/>
        <v/>
      </c>
      <c r="P46" s="65" t="str">
        <f t="shared" si="2"/>
        <v/>
      </c>
      <c r="Q46" s="80" t="str">
        <f t="shared" si="5"/>
        <v/>
      </c>
      <c r="R46" s="77"/>
      <c r="S46" s="65" t="str">
        <f t="shared" si="3"/>
        <v/>
      </c>
      <c r="T46" s="80" t="str">
        <f t="shared" si="6"/>
        <v/>
      </c>
      <c r="U46" s="48"/>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row>
    <row r="47" spans="1:59">
      <c r="A47" s="47"/>
      <c r="B47" s="48"/>
      <c r="C47" s="59">
        <v>34</v>
      </c>
      <c r="D47" s="77"/>
      <c r="E47" s="78">
        <v>3</v>
      </c>
      <c r="F47" s="78">
        <v>9.1999999999999993</v>
      </c>
      <c r="G47" s="79"/>
      <c r="H47" s="79"/>
      <c r="I47" s="79"/>
      <c r="J47" s="77">
        <v>0.1</v>
      </c>
      <c r="K47" s="77">
        <v>1</v>
      </c>
      <c r="L47" s="48"/>
      <c r="M47" s="65" t="str">
        <f t="shared" si="4"/>
        <v/>
      </c>
      <c r="N47" s="65" t="str">
        <f t="shared" si="0"/>
        <v/>
      </c>
      <c r="O47" s="80" t="str">
        <f t="shared" si="1"/>
        <v/>
      </c>
      <c r="P47" s="65" t="str">
        <f t="shared" si="2"/>
        <v/>
      </c>
      <c r="Q47" s="80" t="str">
        <f t="shared" si="5"/>
        <v/>
      </c>
      <c r="R47" s="77"/>
      <c r="S47" s="65" t="str">
        <f t="shared" si="3"/>
        <v/>
      </c>
      <c r="T47" s="80" t="str">
        <f t="shared" si="6"/>
        <v/>
      </c>
      <c r="U47" s="48"/>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row>
    <row r="48" spans="1:59">
      <c r="A48" s="47"/>
      <c r="B48" s="48"/>
      <c r="C48" s="59">
        <v>35</v>
      </c>
      <c r="D48" s="77"/>
      <c r="E48" s="78">
        <v>3</v>
      </c>
      <c r="F48" s="78">
        <v>9.1999999999999993</v>
      </c>
      <c r="G48" s="79"/>
      <c r="H48" s="79"/>
      <c r="I48" s="79"/>
      <c r="J48" s="77">
        <v>0.1</v>
      </c>
      <c r="K48" s="77">
        <v>1</v>
      </c>
      <c r="L48" s="48"/>
      <c r="M48" s="65" t="str">
        <f t="shared" si="4"/>
        <v/>
      </c>
      <c r="N48" s="65" t="str">
        <f t="shared" si="0"/>
        <v/>
      </c>
      <c r="O48" s="80" t="str">
        <f t="shared" si="1"/>
        <v/>
      </c>
      <c r="P48" s="65" t="str">
        <f t="shared" si="2"/>
        <v/>
      </c>
      <c r="Q48" s="80" t="str">
        <f t="shared" si="5"/>
        <v/>
      </c>
      <c r="R48" s="77"/>
      <c r="S48" s="65" t="str">
        <f t="shared" si="3"/>
        <v/>
      </c>
      <c r="T48" s="80" t="str">
        <f t="shared" si="6"/>
        <v/>
      </c>
      <c r="U48" s="48"/>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row>
    <row r="49" spans="1:61">
      <c r="A49" s="47"/>
      <c r="B49" s="48"/>
      <c r="C49" s="59">
        <v>36</v>
      </c>
      <c r="D49" s="77"/>
      <c r="E49" s="78">
        <v>3</v>
      </c>
      <c r="F49" s="78">
        <v>9.1999999999999993</v>
      </c>
      <c r="G49" s="79"/>
      <c r="H49" s="79"/>
      <c r="I49" s="79"/>
      <c r="J49" s="77">
        <v>0.1</v>
      </c>
      <c r="K49" s="77">
        <v>1</v>
      </c>
      <c r="L49" s="48"/>
      <c r="M49" s="65" t="str">
        <f t="shared" si="4"/>
        <v/>
      </c>
      <c r="N49" s="65" t="str">
        <f t="shared" si="0"/>
        <v/>
      </c>
      <c r="O49" s="80" t="str">
        <f t="shared" si="1"/>
        <v/>
      </c>
      <c r="P49" s="65" t="str">
        <f t="shared" si="2"/>
        <v/>
      </c>
      <c r="Q49" s="80" t="str">
        <f t="shared" si="5"/>
        <v/>
      </c>
      <c r="R49" s="77"/>
      <c r="S49" s="65" t="str">
        <f t="shared" si="3"/>
        <v/>
      </c>
      <c r="T49" s="80" t="str">
        <f t="shared" si="6"/>
        <v/>
      </c>
      <c r="U49" s="48"/>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row>
    <row r="50" spans="1:61">
      <c r="A50" s="47"/>
      <c r="B50" s="48"/>
      <c r="C50" s="59">
        <v>37</v>
      </c>
      <c r="D50" s="77"/>
      <c r="E50" s="78">
        <v>3</v>
      </c>
      <c r="F50" s="78">
        <v>9.1999999999999993</v>
      </c>
      <c r="G50" s="79"/>
      <c r="H50" s="79"/>
      <c r="I50" s="79"/>
      <c r="J50" s="77">
        <v>0.1</v>
      </c>
      <c r="K50" s="77">
        <v>1</v>
      </c>
      <c r="L50" s="48"/>
      <c r="M50" s="65" t="str">
        <f t="shared" si="4"/>
        <v/>
      </c>
      <c r="N50" s="65" t="str">
        <f t="shared" si="0"/>
        <v/>
      </c>
      <c r="O50" s="80" t="str">
        <f t="shared" si="1"/>
        <v/>
      </c>
      <c r="P50" s="65" t="str">
        <f t="shared" si="2"/>
        <v/>
      </c>
      <c r="Q50" s="80" t="str">
        <f t="shared" si="5"/>
        <v/>
      </c>
      <c r="R50" s="77"/>
      <c r="S50" s="65" t="str">
        <f t="shared" si="3"/>
        <v/>
      </c>
      <c r="T50" s="80" t="str">
        <f t="shared" si="6"/>
        <v/>
      </c>
      <c r="U50" s="48"/>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row>
    <row r="51" spans="1:61">
      <c r="A51" s="47"/>
      <c r="B51" s="48"/>
      <c r="C51" s="59">
        <v>38</v>
      </c>
      <c r="D51" s="77"/>
      <c r="E51" s="78">
        <v>3</v>
      </c>
      <c r="F51" s="78">
        <v>9.1999999999999993</v>
      </c>
      <c r="G51" s="79"/>
      <c r="H51" s="79"/>
      <c r="I51" s="79"/>
      <c r="J51" s="77">
        <v>0.1</v>
      </c>
      <c r="K51" s="77">
        <v>1</v>
      </c>
      <c r="L51" s="48"/>
      <c r="M51" s="65" t="str">
        <f t="shared" si="4"/>
        <v/>
      </c>
      <c r="N51" s="65" t="str">
        <f t="shared" si="0"/>
        <v/>
      </c>
      <c r="O51" s="80" t="str">
        <f t="shared" si="1"/>
        <v/>
      </c>
      <c r="P51" s="65" t="str">
        <f t="shared" si="2"/>
        <v/>
      </c>
      <c r="Q51" s="80" t="str">
        <f t="shared" si="5"/>
        <v/>
      </c>
      <c r="R51" s="77"/>
      <c r="S51" s="65" t="str">
        <f t="shared" si="3"/>
        <v/>
      </c>
      <c r="T51" s="80" t="str">
        <f t="shared" si="6"/>
        <v/>
      </c>
      <c r="U51" s="48"/>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row>
    <row r="52" spans="1:61">
      <c r="A52" s="47"/>
      <c r="B52" s="48"/>
      <c r="C52" s="59">
        <v>39</v>
      </c>
      <c r="D52" s="77"/>
      <c r="E52" s="78">
        <v>3</v>
      </c>
      <c r="F52" s="78">
        <v>9.1999999999999993</v>
      </c>
      <c r="G52" s="79"/>
      <c r="H52" s="79"/>
      <c r="I52" s="79"/>
      <c r="J52" s="77">
        <v>0.1</v>
      </c>
      <c r="K52" s="77">
        <v>1</v>
      </c>
      <c r="L52" s="48"/>
      <c r="M52" s="65" t="str">
        <f t="shared" si="4"/>
        <v/>
      </c>
      <c r="N52" s="65" t="str">
        <f t="shared" si="0"/>
        <v/>
      </c>
      <c r="O52" s="80" t="str">
        <f t="shared" si="1"/>
        <v/>
      </c>
      <c r="P52" s="65" t="str">
        <f t="shared" si="2"/>
        <v/>
      </c>
      <c r="Q52" s="80" t="str">
        <f t="shared" si="5"/>
        <v/>
      </c>
      <c r="R52" s="77"/>
      <c r="S52" s="65" t="str">
        <f t="shared" si="3"/>
        <v/>
      </c>
      <c r="T52" s="80" t="str">
        <f t="shared" si="6"/>
        <v/>
      </c>
      <c r="U52" s="48"/>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row>
    <row r="53" spans="1:61">
      <c r="A53" s="47"/>
      <c r="B53" s="48"/>
      <c r="C53" s="59">
        <v>40</v>
      </c>
      <c r="D53" s="77"/>
      <c r="E53" s="78">
        <v>3</v>
      </c>
      <c r="F53" s="78">
        <v>9.1999999999999993</v>
      </c>
      <c r="G53" s="79"/>
      <c r="H53" s="79"/>
      <c r="I53" s="79"/>
      <c r="J53" s="77">
        <v>0.1</v>
      </c>
      <c r="K53" s="77">
        <v>1</v>
      </c>
      <c r="L53" s="48"/>
      <c r="M53" s="65" t="str">
        <f t="shared" si="4"/>
        <v/>
      </c>
      <c r="N53" s="65" t="str">
        <f t="shared" si="0"/>
        <v/>
      </c>
      <c r="O53" s="80" t="str">
        <f t="shared" si="1"/>
        <v/>
      </c>
      <c r="P53" s="65" t="str">
        <f t="shared" si="2"/>
        <v/>
      </c>
      <c r="Q53" s="80" t="str">
        <f t="shared" si="5"/>
        <v/>
      </c>
      <c r="R53" s="77"/>
      <c r="S53" s="65" t="str">
        <f t="shared" si="3"/>
        <v/>
      </c>
      <c r="T53" s="80" t="str">
        <f t="shared" si="6"/>
        <v/>
      </c>
      <c r="U53" s="48"/>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row>
    <row r="54" spans="1:61">
      <c r="A54" s="47"/>
      <c r="B54" s="48"/>
      <c r="C54" s="81"/>
      <c r="D54" s="81"/>
      <c r="E54" s="82"/>
      <c r="F54" s="82"/>
      <c r="G54" s="83"/>
      <c r="H54" s="83"/>
      <c r="I54" s="83"/>
      <c r="J54" s="83"/>
      <c r="K54" s="83"/>
      <c r="L54" s="82"/>
      <c r="M54" s="82"/>
      <c r="N54" s="82"/>
      <c r="O54" s="81"/>
      <c r="P54" s="83"/>
      <c r="Q54" s="81"/>
      <c r="R54" s="83"/>
      <c r="S54" s="81"/>
      <c r="T54" s="83"/>
      <c r="U54" s="83"/>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row>
    <row r="55" spans="1:61">
      <c r="A55" s="47"/>
      <c r="B55" s="48"/>
      <c r="C55" s="81"/>
      <c r="D55" s="81"/>
      <c r="E55" s="82"/>
      <c r="F55" s="82"/>
      <c r="G55" s="83"/>
      <c r="H55" s="83"/>
      <c r="I55" s="83"/>
      <c r="J55" s="83"/>
      <c r="K55" s="83"/>
      <c r="L55" s="82"/>
      <c r="M55" s="82"/>
      <c r="N55" s="82"/>
      <c r="O55" s="81"/>
      <c r="P55" s="83"/>
      <c r="Q55" s="81"/>
      <c r="R55" s="83"/>
      <c r="S55" s="81"/>
      <c r="T55" s="83"/>
      <c r="U55" s="83"/>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row>
    <row r="56" spans="1:61" ht="399.95" customHeight="1">
      <c r="A56" s="47"/>
      <c r="B56" s="47"/>
      <c r="C56" s="47"/>
      <c r="D56" s="47"/>
      <c r="E56" s="47"/>
      <c r="F56" s="47"/>
      <c r="G56" s="47"/>
      <c r="H56" s="47"/>
      <c r="I56" s="47"/>
      <c r="J56" s="47"/>
      <c r="K56" s="47"/>
      <c r="L56" s="47"/>
      <c r="M56" s="47"/>
      <c r="N56" s="47"/>
      <c r="O56" s="47"/>
      <c r="P56" s="47"/>
      <c r="Q56" s="47"/>
      <c r="R56" s="47"/>
      <c r="S56" s="47"/>
      <c r="T56" s="47"/>
      <c r="U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row>
  </sheetData>
  <sheetProtection algorithmName="SHA-512" hashValue="mR9ks4ha2PCRl0KsEgYQ0sdMXHZaD/GcefcC2BwBlzzmODccp8LjS5/pYs0oOIe+bnwAy4cTH+Rshct9HlbaRQ==" saltValue="lpVpFyC2jd69ahfSKy19tw==" spinCount="100000" sheet="1" objects="1" scenarios="1"/>
  <mergeCells count="1">
    <mergeCell ref="E4:K4"/>
  </mergeCells>
  <dataValidations count="2">
    <dataValidation type="decimal" errorStyle="warning" allowBlank="1" showInputMessage="1" showErrorMessage="1" error="Input numerical values only." sqref="E14:K53" xr:uid="{8962AAE9-B5C2-4D1A-966A-61DF78C8A9E6}">
      <formula1>0.000000001</formula1>
      <formula2>1000000</formula2>
    </dataValidation>
    <dataValidation allowBlank="1" showInputMessage="1" sqref="S11 Q11 Q13 J11 R11:R12 A1:D1048576 P2:P13 T11:IX12 R13:IX53 Q2:IX10 O11 I5:I12 J7:J8 J5:K6 J9:K10 E2:E11 O14:Q53 F5:H11 F13:K13 F2:O3 E54:IX65518 K11:N12 L13:N53" xr:uid="{2DFA3BCB-62DA-4429-B2F6-C21C7AF02020}"/>
  </dataValidations>
  <pageMargins left="0.59055118110236227" right="0.59055118110236227" top="0.59055118110236227" bottom="0.98425196850393704" header="0.51181102362204722" footer="0.51181102362204722"/>
  <pageSetup paperSize="9" scale="99" fitToHeight="0" orientation="landscape" horizontalDpi="360" verticalDpi="360" r:id="rId1"/>
  <headerFooter alignWithMargins="0">
    <oddFooter>&amp;LPrinted on &amp;D, Page &amp;P of &amp;N</oddFooter>
  </headerFooter>
  <rowBreaks count="1" manualBreakCount="1">
    <brk id="29" min="1"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45</vt:i4>
      </vt:variant>
    </vt:vector>
  </HeadingPairs>
  <TitlesOfParts>
    <vt:vector size="48" baseType="lpstr">
      <vt:lpstr>Instructions</vt:lpstr>
      <vt:lpstr>MegaCalc (Solids)</vt:lpstr>
      <vt:lpstr>MegaCalc  (Liquids)</vt:lpstr>
      <vt:lpstr>ABS_BLANK</vt:lpstr>
      <vt:lpstr>'MegaCalc  (Liquids)'!Absorbance</vt:lpstr>
      <vt:lpstr>Absorbance</vt:lpstr>
      <vt:lpstr>Blank</vt:lpstr>
      <vt:lpstr>Instructions!Contact_us</vt:lpstr>
      <vt:lpstr>'MegaCalc  (Liquids)'!Dilution</vt:lpstr>
      <vt:lpstr>Dilution</vt:lpstr>
      <vt:lpstr>Extract_vol</vt:lpstr>
      <vt:lpstr>'MegaCalc  (Liquids)'!Factor</vt:lpstr>
      <vt:lpstr>Factor</vt:lpstr>
      <vt:lpstr>Glucan_g_100g</vt:lpstr>
      <vt:lpstr>Glucan_g_100g_dwb</vt:lpstr>
      <vt:lpstr>Glucan_mg_L</vt:lpstr>
      <vt:lpstr>Instructions!Instructions</vt:lpstr>
      <vt:lpstr>Liq_Sample_ave</vt:lpstr>
      <vt:lpstr>'MegaCalc  (Liquids)'!LIQUIDS_Extract_Vol.__EV___mL</vt:lpstr>
      <vt:lpstr>'MegaCalc  (Liquids)'!LIQUIDS_Sample_volume___mL</vt:lpstr>
      <vt:lpstr>'MegaCalc  (Liquids)'!Moisture</vt:lpstr>
      <vt:lpstr>Moisture</vt:lpstr>
      <vt:lpstr>Instructions!Print_Area</vt:lpstr>
      <vt:lpstr>'MegaCalc  (Liquids)'!Print_Area</vt:lpstr>
      <vt:lpstr>'MegaCalc (Solids)'!Print_Area</vt:lpstr>
      <vt:lpstr>'MegaCalc  (Liquids)'!Print_Titles</vt:lpstr>
      <vt:lpstr>'MegaCalc (Solids)'!Print_Titles</vt:lpstr>
      <vt:lpstr>'MegaCalc  (Liquids)'!Replicate_1</vt:lpstr>
      <vt:lpstr>Replicate_1</vt:lpstr>
      <vt:lpstr>'MegaCalc  (Liquids)'!Replicate_2</vt:lpstr>
      <vt:lpstr>Replicate_2</vt:lpstr>
      <vt:lpstr>'MegaCalc  (Liquids)'!Replicate_3</vt:lpstr>
      <vt:lpstr>Replicate_3</vt:lpstr>
      <vt:lpstr>'MegaCalc  (Liquids)'!Replicate_4</vt:lpstr>
      <vt:lpstr>Replicate_4</vt:lpstr>
      <vt:lpstr>'MegaCalc  (Liquids)'!Replicate_ave</vt:lpstr>
      <vt:lpstr>Replicate_ave</vt:lpstr>
      <vt:lpstr>'MegaCalc  (Liquids)'!Sample_1</vt:lpstr>
      <vt:lpstr>Sample_1</vt:lpstr>
      <vt:lpstr>'MegaCalc  (Liquids)'!Sample_2</vt:lpstr>
      <vt:lpstr>Sample_2</vt:lpstr>
      <vt:lpstr>'MegaCalc  (Liquids)'!Sample_ave</vt:lpstr>
      <vt:lpstr>Sample_ave</vt:lpstr>
      <vt:lpstr>Sample_vol</vt:lpstr>
      <vt:lpstr>'MegaCalc  (Liquids)'!Sample_volume</vt:lpstr>
      <vt:lpstr>Sample_weight</vt:lpstr>
      <vt:lpstr>Starch___mg_100_mL</vt:lpstr>
      <vt:lpstr>use_mega_calculator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Megazyme</dc:creator>
  <cp:lastModifiedBy>Maciej Peplinski</cp:lastModifiedBy>
  <cp:lastPrinted>2020-11-17T11:32:13Z</cp:lastPrinted>
  <dcterms:created xsi:type="dcterms:W3CDTF">2004-10-05T18:50:23Z</dcterms:created>
  <dcterms:modified xsi:type="dcterms:W3CDTF">2020-11-20T09:09:27Z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1937610977</vt:i4>
  </property>
  <property fmtid="{D5CDD505-2E9C-101B-9397-08002B2CF9AE}" pid="3" name="_EmailSubject">
    <vt:lpwstr>MegaCalc</vt:lpwstr>
  </property>
  <property fmtid="{D5CDD505-2E9C-101B-9397-08002B2CF9AE}" pid="4" name="_AuthorEmail">
    <vt:lpwstr>noradevitt@eircom.net</vt:lpwstr>
  </property>
  <property fmtid="{D5CDD505-2E9C-101B-9397-08002B2CF9AE}" pid="5" name="_AuthorEmailDisplayName">
    <vt:lpwstr>Nora Devitt</vt:lpwstr>
  </property>
  <property fmtid="{D5CDD505-2E9C-101B-9397-08002B2CF9AE}" pid="6" name="_ReviewingToolsShownOnce">
    <vt:lpwstr/>
  </property>
</Properties>
</file>