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EBHLG\"/>
    </mc:Choice>
  </mc:AlternateContent>
  <xr:revisionPtr revIDLastSave="0" documentId="8_{6DEA3E10-FA92-4B9A-900F-0F54D531D540}" xr6:coauthVersionLast="44" xr6:coauthVersionMax="44" xr10:uidLastSave="{00000000-0000-0000-0000-000000000000}"/>
  <workbookProtection workbookPassword="8E71" lockStructure="1"/>
  <bookViews>
    <workbookView xWindow="-120" yWindow="-120" windowWidth="29040" windowHeight="15840" activeTab="1"/>
  </bookViews>
  <sheets>
    <sheet name="Instructions" sheetId="6" r:id="rId1"/>
    <sheet name="MegaCalc" sheetId="1" r:id="rId2"/>
  </sheets>
  <definedNames>
    <definedName name="Absorbance">MegaCalc!$H$14:$H$53</definedName>
    <definedName name="Contact_us">Instructions!$D$47</definedName>
    <definedName name="Extract_vol">MegaCalc!$K$14:$K$53</definedName>
    <definedName name="Factor">MegaCalc!$G$8</definedName>
    <definedName name="Instructions">Instructions!$A$2</definedName>
    <definedName name="Moisture">MegaCalc!$O$14:$O$53</definedName>
    <definedName name="_xlnm.Print_Area" localSheetId="0">Instructions!$B$2:$P$49</definedName>
    <definedName name="_xlnm.Print_Area" localSheetId="1">MegaCalc!$B$2:$S$53</definedName>
    <definedName name="_xlnm.Print_Titles" localSheetId="1">MegaCalc!$11:$12</definedName>
    <definedName name="Replicate_1">MegaCalc!$E$8</definedName>
    <definedName name="Replicate_2">MegaCalc!$F$8</definedName>
    <definedName name="Replicate_3">MegaCalc!$I$8</definedName>
    <definedName name="Replicate_4">MegaCalc!$J$8</definedName>
    <definedName name="Replicate_ave">MegaCalc!$H$8</definedName>
    <definedName name="Sample_1">MegaCalc!$E$14:$E$53</definedName>
    <definedName name="Sample_2">MegaCalc!$F$14:$F$53</definedName>
    <definedName name="Sample_ave">MegaCalc!$G$14:$G$53</definedName>
    <definedName name="Sample_weight">MegaCalc!$J$14:$J$53</definedName>
    <definedName name="Starch_g_100g">MegaCalc!$L$14:$L$53</definedName>
    <definedName name="Starch_g_100g_dwb">MegaCalc!$P$14:$P$53</definedName>
    <definedName name="use_mega_calculator">MegaCalc!$A$1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8" i="1" l="1"/>
  <c r="G8" i="1" s="1"/>
  <c r="H15" i="1"/>
  <c r="H16" i="1"/>
  <c r="I16" i="1" s="1"/>
  <c r="H17" i="1"/>
  <c r="I17" i="1" s="1"/>
  <c r="H18" i="1"/>
  <c r="H19" i="1"/>
  <c r="H20" i="1"/>
  <c r="I20" i="1" s="1"/>
  <c r="H21" i="1"/>
  <c r="I21" i="1" s="1"/>
  <c r="H22" i="1"/>
  <c r="H23" i="1"/>
  <c r="H24" i="1"/>
  <c r="I24" i="1" s="1"/>
  <c r="H25" i="1"/>
  <c r="I25" i="1" s="1"/>
  <c r="H26" i="1"/>
  <c r="H27" i="1"/>
  <c r="H28" i="1"/>
  <c r="I28" i="1" s="1"/>
  <c r="H29" i="1"/>
  <c r="I29" i="1" s="1"/>
  <c r="H30" i="1"/>
  <c r="H31" i="1"/>
  <c r="H32" i="1"/>
  <c r="I32" i="1" s="1"/>
  <c r="H33" i="1"/>
  <c r="I33" i="1" s="1"/>
  <c r="H34" i="1"/>
  <c r="H35" i="1"/>
  <c r="H36" i="1"/>
  <c r="I36" i="1" s="1"/>
  <c r="H37" i="1"/>
  <c r="L37" i="1" s="1"/>
  <c r="H38" i="1"/>
  <c r="H39" i="1"/>
  <c r="H40" i="1"/>
  <c r="H41" i="1"/>
  <c r="L41" i="1" s="1"/>
  <c r="H42" i="1"/>
  <c r="L42" i="1" s="1"/>
  <c r="H43" i="1"/>
  <c r="H44" i="1"/>
  <c r="H45" i="1"/>
  <c r="H46" i="1"/>
  <c r="L46" i="1" s="1"/>
  <c r="H47" i="1"/>
  <c r="H48" i="1"/>
  <c r="I48" i="1" s="1"/>
  <c r="H49" i="1"/>
  <c r="L49" i="1" s="1"/>
  <c r="H50" i="1"/>
  <c r="L50" i="1" s="1"/>
  <c r="H51" i="1"/>
  <c r="H52" i="1"/>
  <c r="I52" i="1" s="1"/>
  <c r="H53" i="1"/>
  <c r="L53" i="1" s="1"/>
  <c r="H14" i="1"/>
  <c r="I15" i="1"/>
  <c r="I18" i="1"/>
  <c r="I19" i="1"/>
  <c r="I22" i="1"/>
  <c r="I23" i="1"/>
  <c r="I26" i="1"/>
  <c r="I27" i="1"/>
  <c r="I30" i="1"/>
  <c r="I31" i="1"/>
  <c r="I34" i="1"/>
  <c r="I35" i="1"/>
  <c r="I38" i="1"/>
  <c r="I39" i="1"/>
  <c r="I40" i="1"/>
  <c r="I42" i="1"/>
  <c r="I44" i="1"/>
  <c r="I45" i="1"/>
  <c r="I46" i="1"/>
  <c r="I47" i="1"/>
  <c r="I49" i="1"/>
  <c r="I50" i="1"/>
  <c r="I51" i="1"/>
  <c r="I14" i="1"/>
  <c r="G15" i="1"/>
  <c r="G14" i="1"/>
  <c r="G43" i="1"/>
  <c r="G44" i="1"/>
  <c r="G16" i="1"/>
  <c r="G17" i="1"/>
  <c r="G18" i="1"/>
  <c r="G19" i="1"/>
  <c r="G20" i="1"/>
  <c r="G21" i="1"/>
  <c r="G22" i="1"/>
  <c r="G23" i="1"/>
  <c r="G24" i="1"/>
  <c r="G25" i="1"/>
  <c r="G26" i="1"/>
  <c r="G27" i="1"/>
  <c r="G28" i="1"/>
  <c r="G29" i="1"/>
  <c r="G30" i="1"/>
  <c r="G31" i="1"/>
  <c r="G32" i="1"/>
  <c r="G33" i="1"/>
  <c r="G34" i="1"/>
  <c r="G35" i="1"/>
  <c r="G36" i="1"/>
  <c r="G37" i="1"/>
  <c r="G38" i="1"/>
  <c r="G39" i="1"/>
  <c r="G40" i="1"/>
  <c r="G41" i="1"/>
  <c r="G42" i="1"/>
  <c r="G45" i="1"/>
  <c r="G46" i="1"/>
  <c r="G47" i="1"/>
  <c r="G48" i="1"/>
  <c r="G49" i="1"/>
  <c r="G50" i="1"/>
  <c r="G51" i="1"/>
  <c r="G52" i="1"/>
  <c r="G53" i="1"/>
  <c r="M50" i="1" l="1"/>
  <c r="P50" i="1"/>
  <c r="M49" i="1"/>
  <c r="P49" i="1"/>
  <c r="M41" i="1"/>
  <c r="P41" i="1"/>
  <c r="P53" i="1"/>
  <c r="M53" i="1"/>
  <c r="P37" i="1"/>
  <c r="M37" i="1"/>
  <c r="L51" i="1"/>
  <c r="L43" i="1"/>
  <c r="L39" i="1"/>
  <c r="M46" i="1"/>
  <c r="P46" i="1"/>
  <c r="M42" i="1"/>
  <c r="P42" i="1"/>
  <c r="L15" i="1"/>
  <c r="L23" i="1"/>
  <c r="L31" i="1"/>
  <c r="L16" i="1"/>
  <c r="L24" i="1"/>
  <c r="L32" i="1"/>
  <c r="L48" i="1"/>
  <c r="L17" i="1"/>
  <c r="L25" i="1"/>
  <c r="L33" i="1"/>
  <c r="L18" i="1"/>
  <c r="L26" i="1"/>
  <c r="L34" i="1"/>
  <c r="L44" i="1"/>
  <c r="E10" i="1"/>
  <c r="L30" i="1"/>
  <c r="L19" i="1"/>
  <c r="L27" i="1"/>
  <c r="L35" i="1"/>
  <c r="L40" i="1"/>
  <c r="L38" i="1"/>
  <c r="L45" i="1"/>
  <c r="L47" i="1"/>
  <c r="L14" i="1"/>
  <c r="L21" i="1"/>
  <c r="L29" i="1"/>
  <c r="L22" i="1"/>
  <c r="L52" i="1"/>
  <c r="L36" i="1"/>
  <c r="L28" i="1"/>
  <c r="L20" i="1"/>
  <c r="I53" i="1"/>
  <c r="I41" i="1"/>
  <c r="I37" i="1"/>
  <c r="K8" i="1"/>
  <c r="I43" i="1"/>
  <c r="N42" i="1" l="1"/>
  <c r="Q42" i="1"/>
  <c r="R42" i="1" s="1"/>
  <c r="M22" i="1"/>
  <c r="P22" i="1"/>
  <c r="M18" i="1"/>
  <c r="P18" i="1"/>
  <c r="M43" i="1"/>
  <c r="P43" i="1"/>
  <c r="M28" i="1"/>
  <c r="P28" i="1"/>
  <c r="M45" i="1"/>
  <c r="P45" i="1"/>
  <c r="P27" i="1"/>
  <c r="M27" i="1"/>
  <c r="M44" i="1"/>
  <c r="P44" i="1"/>
  <c r="M33" i="1"/>
  <c r="P33" i="1"/>
  <c r="P32" i="1"/>
  <c r="M32" i="1"/>
  <c r="P23" i="1"/>
  <c r="M23" i="1"/>
  <c r="M51" i="1"/>
  <c r="P51" i="1"/>
  <c r="N49" i="1"/>
  <c r="Q49" i="1"/>
  <c r="R49" i="1" s="1"/>
  <c r="M20" i="1"/>
  <c r="P20" i="1"/>
  <c r="M35" i="1"/>
  <c r="P35" i="1"/>
  <c r="M31" i="1"/>
  <c r="P31" i="1"/>
  <c r="P29" i="1"/>
  <c r="M29" i="1"/>
  <c r="P36" i="1"/>
  <c r="M36" i="1"/>
  <c r="M21" i="1"/>
  <c r="P21" i="1"/>
  <c r="M38" i="1"/>
  <c r="P38" i="1"/>
  <c r="M19" i="1"/>
  <c r="P19" i="1"/>
  <c r="M34" i="1"/>
  <c r="P34" i="1"/>
  <c r="P25" i="1"/>
  <c r="M25" i="1"/>
  <c r="P24" i="1"/>
  <c r="M24" i="1"/>
  <c r="M15" i="1"/>
  <c r="P15" i="1"/>
  <c r="Q46" i="1"/>
  <c r="R46" i="1" s="1"/>
  <c r="N46" i="1"/>
  <c r="Q37" i="1"/>
  <c r="R37" i="1" s="1"/>
  <c r="N37" i="1"/>
  <c r="M47" i="1"/>
  <c r="P47" i="1"/>
  <c r="M48" i="1"/>
  <c r="P48" i="1"/>
  <c r="Q53" i="1"/>
  <c r="R53" i="1" s="1"/>
  <c r="N53" i="1"/>
  <c r="M52" i="1"/>
  <c r="P52" i="1"/>
  <c r="M14" i="1"/>
  <c r="P14" i="1"/>
  <c r="P40" i="1"/>
  <c r="M40" i="1"/>
  <c r="M30" i="1"/>
  <c r="P30" i="1"/>
  <c r="M26" i="1"/>
  <c r="P26" i="1"/>
  <c r="P17" i="1"/>
  <c r="M17" i="1"/>
  <c r="P16" i="1"/>
  <c r="M16" i="1"/>
  <c r="P39" i="1"/>
  <c r="M39" i="1"/>
  <c r="N41" i="1"/>
  <c r="Q41" i="1"/>
  <c r="R41" i="1" s="1"/>
  <c r="N50" i="1"/>
  <c r="Q50" i="1"/>
  <c r="R50" i="1" s="1"/>
  <c r="Q39" i="1" l="1"/>
  <c r="R39" i="1" s="1"/>
  <c r="N39" i="1"/>
  <c r="Q17" i="1"/>
  <c r="R17" i="1" s="1"/>
  <c r="N17" i="1"/>
  <c r="N24" i="1"/>
  <c r="Q24" i="1"/>
  <c r="R24" i="1" s="1"/>
  <c r="N36" i="1"/>
  <c r="Q36" i="1"/>
  <c r="R36" i="1" s="1"/>
  <c r="N32" i="1"/>
  <c r="Q32" i="1"/>
  <c r="R32" i="1" s="1"/>
  <c r="Q30" i="1"/>
  <c r="R30" i="1" s="1"/>
  <c r="N30" i="1"/>
  <c r="N47" i="1"/>
  <c r="Q47" i="1"/>
  <c r="R47" i="1" s="1"/>
  <c r="N34" i="1"/>
  <c r="Q34" i="1"/>
  <c r="R34" i="1" s="1"/>
  <c r="Q38" i="1"/>
  <c r="R38" i="1" s="1"/>
  <c r="N38" i="1"/>
  <c r="N31" i="1"/>
  <c r="Q31" i="1"/>
  <c r="R31" i="1" s="1"/>
  <c r="Q20" i="1"/>
  <c r="R20" i="1" s="1"/>
  <c r="N20" i="1"/>
  <c r="Q51" i="1"/>
  <c r="R51" i="1" s="1"/>
  <c r="N51" i="1"/>
  <c r="N44" i="1"/>
  <c r="Q44" i="1"/>
  <c r="R44" i="1" s="1"/>
  <c r="Q45" i="1"/>
  <c r="R45" i="1" s="1"/>
  <c r="N45" i="1"/>
  <c r="N43" i="1"/>
  <c r="Q43" i="1"/>
  <c r="R43" i="1" s="1"/>
  <c r="N22" i="1"/>
  <c r="Q22" i="1"/>
  <c r="R22" i="1" s="1"/>
  <c r="N40" i="1"/>
  <c r="Q40" i="1"/>
  <c r="R40" i="1" s="1"/>
  <c r="N25" i="1"/>
  <c r="Q25" i="1"/>
  <c r="R25" i="1" s="1"/>
  <c r="Q29" i="1"/>
  <c r="R29" i="1" s="1"/>
  <c r="N29" i="1"/>
  <c r="N23" i="1"/>
  <c r="Q23" i="1"/>
  <c r="R23" i="1" s="1"/>
  <c r="Q27" i="1"/>
  <c r="R27" i="1" s="1"/>
  <c r="N27" i="1"/>
  <c r="N14" i="1"/>
  <c r="Q14" i="1"/>
  <c r="R14" i="1" s="1"/>
  <c r="Q16" i="1"/>
  <c r="R16" i="1" s="1"/>
  <c r="N16" i="1"/>
  <c r="N26" i="1"/>
  <c r="Q26" i="1"/>
  <c r="R26" i="1" s="1"/>
  <c r="N52" i="1"/>
  <c r="Q52" i="1"/>
  <c r="R52" i="1" s="1"/>
  <c r="Q48" i="1"/>
  <c r="R48" i="1" s="1"/>
  <c r="N48" i="1"/>
  <c r="Q15" i="1"/>
  <c r="R15" i="1" s="1"/>
  <c r="N15" i="1"/>
  <c r="N19" i="1"/>
  <c r="Q19" i="1"/>
  <c r="R19" i="1" s="1"/>
  <c r="Q21" i="1"/>
  <c r="R21" i="1" s="1"/>
  <c r="N21" i="1"/>
  <c r="Q35" i="1"/>
  <c r="R35" i="1" s="1"/>
  <c r="N35" i="1"/>
  <c r="N33" i="1"/>
  <c r="Q33" i="1"/>
  <c r="R33" i="1" s="1"/>
  <c r="N28" i="1"/>
  <c r="Q28" i="1"/>
  <c r="R28" i="1" s="1"/>
  <c r="N18" i="1"/>
  <c r="Q18" i="1"/>
  <c r="R18" i="1" s="1"/>
</calcChain>
</file>

<file path=xl/sharedStrings.xml><?xml version="1.0" encoding="utf-8"?>
<sst xmlns="http://schemas.openxmlformats.org/spreadsheetml/2006/main" count="58" uniqueCount="41">
  <si>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</si>
  <si>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</si>
  <si>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</si>
  <si>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</si>
  <si>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</si>
  <si>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</si>
  <si>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</si>
  <si>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</si>
  <si>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</si>
  <si>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</si>
  <si>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</si>
  <si>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r>
      <t>Welcome to Megazyme</t>
    </r>
    <r>
      <rPr>
        <sz val="12"/>
        <rFont val="Gill Sans MT"/>
        <family val="2"/>
      </rPr>
      <t xml:space="preserve"> </t>
    </r>
  </si>
  <si>
    <r>
      <t>Instructions for Use of Mega-Calc</t>
    </r>
    <r>
      <rPr>
        <vertAlign val="superscript"/>
        <sz val="12"/>
        <rFont val="Gill Sans MT"/>
        <family val="2"/>
      </rPr>
      <t>TM</t>
    </r>
  </si>
  <si>
    <t xml:space="preserve"> </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</si>
  <si>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</si>
  <si>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</si>
  <si>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Over the coming months, such calculators will be developed 
for each of the Megazyme test kits.</t>
    </r>
  </si>
  <si>
    <t>Replicate 1</t>
  </si>
  <si>
    <t>Replicate 2</t>
  </si>
  <si>
    <t>Replicate 3</t>
  </si>
  <si>
    <t>Replicate 4</t>
  </si>
  <si>
    <t>Sample</t>
  </si>
  <si>
    <t>Abs</t>
  </si>
  <si>
    <t>Absorbance values</t>
  </si>
  <si>
    <t>Average Abs</t>
  </si>
  <si>
    <t>Average sample</t>
  </si>
  <si>
    <t>Sample weight (mg)</t>
  </si>
  <si>
    <t>Moisture Content %</t>
  </si>
  <si>
    <t>Rep. 1</t>
  </si>
  <si>
    <t>Rep. 2</t>
  </si>
  <si>
    <t>Rep. 3</t>
  </si>
  <si>
    <t>Rep. 4</t>
  </si>
  <si>
    <t>Sample volume (mL)</t>
  </si>
  <si>
    <t>ß-Gucan (g/100 g) 
"as is"</t>
  </si>
  <si>
    <t>ß-Glucan (g/100 g) 
"as is"</t>
  </si>
  <si>
    <t>ß-Glucan (g/100 g) 
"dwb"</t>
  </si>
  <si>
    <t>Factor [=150 (micrograms of D-glucose)/Absorbance for 150 micrograms of D-glucose]</t>
  </si>
  <si>
    <t>Absorbance values for 150 micrograms of D-glucose standard</t>
  </si>
  <si>
    <t>Megazyme Knowledge Base</t>
  </si>
  <si>
    <t>Customer Support</t>
  </si>
  <si>
    <t>K-EBHLG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</si>
</sst>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
    <numFmt numFmtId="180" formatCode="0.000"/>
  </numFmts>
  <fonts count="17" x14ac:knownFonts="1">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sz val="10"/>
      <name val="Arial"/>
      <family val="2"/>
    </font>
    <font>
      <sz val="10"/>
      <name val="Gill Sans MT"/>
      <family val="2"/>
    </font>
  </fonts>
  <fills count="6">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4">
    <xf numFmtId="0" fontId="0" fillId="0" borderId="0" xfId="0"/>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3" borderId="0" xfId="0" applyFont="1" applyFill="1"/>
    <xf numFmtId="0" fontId="1" fillId="3" borderId="0" xfId="0" applyFont="1" applyFill="1" applyBorder="1"/>
    <xf numFmtId="0" fontId="2" fillId="2"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0" fontId="2" fillId="2" borderId="1" xfId="0" applyFont="1" applyFill="1" applyBorder="1" applyAlignment="1">
      <alignment horizontal="center" vertical="top" wrapText="1"/>
    </xf>
    <xf numFmtId="176" fontId="1" fillId="4" borderId="1" xfId="0" applyNumberFormat="1" applyFont="1" applyFill="1" applyBorder="1" applyProtection="1">
      <protection locked="0"/>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4" fillId="2" borderId="0" xfId="0" applyFont="1" applyFill="1" applyBorder="1" applyAlignment="1" applyProtection="1">
      <alignment horizontal="left" vertical="top"/>
    </xf>
    <xf numFmtId="0" fontId="1" fillId="2" borderId="0" xfId="0" applyFont="1" applyFill="1" applyProtection="1"/>
    <xf numFmtId="0" fontId="2" fillId="2" borderId="1" xfId="0" applyFont="1" applyFill="1" applyBorder="1" applyAlignment="1" applyProtection="1">
      <alignment horizontal="center" vertical="top" wrapText="1"/>
    </xf>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0" borderId="0" xfId="0" applyFont="1" applyAlignment="1" applyProtection="1">
      <alignment horizontal="left"/>
    </xf>
    <xf numFmtId="0" fontId="1" fillId="0" borderId="0" xfId="0" applyFont="1" applyFill="1" applyBorder="1" applyProtection="1"/>
    <xf numFmtId="0" fontId="2" fillId="2" borderId="0" xfId="0" quotePrefix="1" applyFont="1" applyFill="1" applyBorder="1" applyAlignment="1" applyProtection="1">
      <alignment horizontal="center" vertical="top" wrapText="1"/>
    </xf>
    <xf numFmtId="0" fontId="1" fillId="0" borderId="0" xfId="0" applyFont="1" applyBorder="1" applyProtection="1"/>
    <xf numFmtId="176" fontId="1" fillId="2" borderId="0" xfId="0" applyNumberFormat="1" applyFont="1" applyFill="1" applyBorder="1" applyAlignment="1" applyProtection="1">
      <alignment horizontal="left"/>
    </xf>
    <xf numFmtId="176"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0" borderId="0" xfId="0" applyFont="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6" fillId="2" borderId="0" xfId="0" applyFont="1" applyFill="1" applyBorder="1" applyAlignment="1" applyProtection="1">
      <alignment horizontal="left" vertical="top"/>
    </xf>
    <xf numFmtId="0" fontId="1" fillId="2" borderId="0" xfId="0" applyFont="1" applyFill="1" applyBorder="1" applyProtection="1">
      <protection locked="0"/>
    </xf>
    <xf numFmtId="176" fontId="1" fillId="2" borderId="0" xfId="0" applyNumberFormat="1" applyFont="1" applyFill="1" applyBorder="1" applyProtection="1">
      <protection locked="0"/>
    </xf>
    <xf numFmtId="176" fontId="7" fillId="2" borderId="0" xfId="0" applyNumberFormat="1" applyFont="1" applyFill="1" applyBorder="1" applyAlignment="1" applyProtection="1">
      <alignment horizontal="right"/>
    </xf>
    <xf numFmtId="0" fontId="7" fillId="2" borderId="0" xfId="0" applyFont="1" applyFill="1" applyBorder="1" applyProtection="1"/>
    <xf numFmtId="0" fontId="7" fillId="2" borderId="0" xfId="0" applyFont="1" applyFill="1" applyBorder="1" applyAlignment="1" applyProtection="1">
      <alignment wrapText="1"/>
    </xf>
    <xf numFmtId="0" fontId="7" fillId="2" borderId="0" xfId="0" applyFont="1" applyFill="1" applyAlignment="1" applyProtection="1">
      <alignment wrapText="1"/>
    </xf>
    <xf numFmtId="0" fontId="7" fillId="2" borderId="0" xfId="0" applyFont="1" applyFill="1" applyAlignment="1" applyProtection="1"/>
    <xf numFmtId="0" fontId="12" fillId="0" borderId="0" xfId="0" applyFont="1" applyAlignment="1" applyProtection="1"/>
    <xf numFmtId="0" fontId="7" fillId="2" borderId="0" xfId="0" applyFont="1" applyFill="1" applyProtection="1"/>
    <xf numFmtId="0" fontId="7" fillId="2" borderId="0" xfId="0" applyFont="1" applyFill="1" applyBorder="1" applyAlignment="1" applyProtection="1"/>
    <xf numFmtId="0" fontId="3" fillId="2" borderId="0" xfId="1" applyFill="1" applyAlignment="1" applyProtection="1">
      <alignment horizontal="right" vertical="top" wrapText="1"/>
    </xf>
    <xf numFmtId="0" fontId="10" fillId="2" borderId="0" xfId="0" applyFont="1" applyFill="1" applyProtection="1"/>
    <xf numFmtId="0" fontId="2" fillId="2" borderId="0" xfId="0" applyFont="1" applyFill="1" applyBorder="1" applyProtection="1"/>
    <xf numFmtId="0" fontId="10" fillId="2" borderId="0" xfId="0" applyFont="1" applyFill="1" applyBorder="1" applyAlignment="1" applyProtection="1">
      <alignment horizontal="left"/>
    </xf>
    <xf numFmtId="0" fontId="12" fillId="2" borderId="0" xfId="0" applyFont="1" applyFill="1" applyProtection="1"/>
    <xf numFmtId="0" fontId="9" fillId="0" borderId="0" xfId="0" applyFont="1" applyAlignment="1" applyProtection="1">
      <alignment wrapText="1"/>
    </xf>
    <xf numFmtId="0" fontId="9" fillId="2" borderId="0" xfId="0" applyFont="1" applyFill="1" applyAlignment="1" applyProtection="1">
      <alignment wrapText="1"/>
    </xf>
    <xf numFmtId="0" fontId="13" fillId="2" borderId="0" xfId="1" applyFont="1" applyFill="1" applyAlignment="1" applyProtection="1"/>
    <xf numFmtId="0" fontId="7" fillId="2" borderId="0" xfId="1" applyFont="1" applyFill="1" applyAlignment="1" applyProtection="1">
      <alignment wrapText="1"/>
    </xf>
    <xf numFmtId="0" fontId="12" fillId="2" borderId="0" xfId="0" applyFont="1" applyFill="1" applyAlignment="1" applyProtection="1"/>
    <xf numFmtId="0" fontId="13" fillId="2" borderId="0" xfId="1" applyFont="1" applyFill="1" applyAlignment="1" applyProtection="1">
      <alignment wrapText="1"/>
    </xf>
    <xf numFmtId="0" fontId="2" fillId="2" borderId="2" xfId="0" applyFont="1" applyFill="1" applyBorder="1" applyAlignment="1">
      <alignment horizontal="left" vertical="top" wrapText="1"/>
    </xf>
    <xf numFmtId="0" fontId="0" fillId="2" borderId="0" xfId="0" applyFill="1" applyAlignment="1" applyProtection="1">
      <alignment wrapText="1"/>
    </xf>
    <xf numFmtId="0" fontId="1" fillId="2" borderId="1" xfId="0" applyFont="1" applyFill="1" applyBorder="1"/>
    <xf numFmtId="0" fontId="2" fillId="2" borderId="3"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pplyProtection="1">
      <alignment horizontal="center" vertical="top" wrapText="1"/>
    </xf>
    <xf numFmtId="0" fontId="1" fillId="2" borderId="1" xfId="0" applyFont="1" applyFill="1" applyBorder="1" applyAlignment="1">
      <alignment horizontal="center"/>
    </xf>
    <xf numFmtId="0" fontId="1" fillId="5" borderId="3" xfId="0" applyFont="1" applyFill="1" applyBorder="1" applyAlignment="1">
      <alignment horizontal="center" vertical="top" wrapText="1"/>
    </xf>
    <xf numFmtId="0" fontId="15" fillId="0" borderId="0" xfId="0" applyFont="1" applyBorder="1" applyAlignment="1" applyProtection="1">
      <alignment horizontal="left"/>
      <protection locked="0"/>
    </xf>
    <xf numFmtId="176" fontId="1" fillId="4" borderId="1" xfId="0" applyNumberFormat="1" applyFont="1" applyFill="1" applyBorder="1" applyAlignment="1" applyProtection="1">
      <alignment horizontal="right"/>
      <protection locked="0"/>
    </xf>
    <xf numFmtId="0" fontId="1" fillId="2" borderId="1" xfId="0" applyFont="1" applyFill="1" applyBorder="1" applyAlignment="1"/>
    <xf numFmtId="0" fontId="1" fillId="4" borderId="1" xfId="0" applyFont="1" applyFill="1" applyBorder="1" applyProtection="1">
      <protection locked="0"/>
    </xf>
    <xf numFmtId="176" fontId="1" fillId="2" borderId="1" xfId="0" applyNumberFormat="1" applyFont="1" applyFill="1" applyBorder="1"/>
    <xf numFmtId="176" fontId="1" fillId="2" borderId="1" xfId="0" applyNumberFormat="1" applyFont="1" applyFill="1" applyBorder="1" applyProtection="1">
      <protection locked="0"/>
    </xf>
    <xf numFmtId="176" fontId="1" fillId="5" borderId="1" xfId="0" applyNumberFormat="1" applyFont="1" applyFill="1" applyBorder="1"/>
    <xf numFmtId="176" fontId="1" fillId="5" borderId="1" xfId="0" applyNumberFormat="1" applyFont="1" applyFill="1" applyBorder="1" applyProtection="1">
      <protection locked="0"/>
    </xf>
    <xf numFmtId="0" fontId="2" fillId="5" borderId="2" xfId="0" applyFont="1" applyFill="1" applyBorder="1" applyAlignment="1" applyProtection="1">
      <alignment horizontal="center" vertical="top" wrapText="1"/>
    </xf>
    <xf numFmtId="0" fontId="1" fillId="5" borderId="1" xfId="0" applyFont="1" applyFill="1" applyBorder="1" applyProtection="1">
      <protection locked="0"/>
    </xf>
    <xf numFmtId="176" fontId="1" fillId="2" borderId="0" xfId="0" applyNumberFormat="1" applyFont="1" applyFill="1"/>
    <xf numFmtId="0" fontId="2" fillId="3" borderId="0" xfId="0" applyFont="1" applyFill="1" applyBorder="1" applyAlignment="1" applyProtection="1">
      <alignment horizontal="center" vertical="top" wrapText="1"/>
    </xf>
    <xf numFmtId="0" fontId="12" fillId="2" borderId="0" xfId="0" applyFont="1" applyFill="1" applyBorder="1" applyProtection="1"/>
    <xf numFmtId="0" fontId="15" fillId="0" borderId="0" xfId="0" applyFont="1" applyBorder="1" applyAlignment="1" applyProtection="1">
      <alignment horizontal="left"/>
    </xf>
    <xf numFmtId="0" fontId="1" fillId="2" borderId="0" xfId="0" applyFont="1" applyFill="1" applyBorder="1" applyAlignment="1" applyProtection="1">
      <alignment horizontal="center"/>
    </xf>
    <xf numFmtId="0" fontId="1" fillId="3" borderId="0" xfId="0" applyFont="1" applyFill="1" applyBorder="1" applyAlignment="1" applyProtection="1">
      <alignment horizontal="center"/>
    </xf>
    <xf numFmtId="0" fontId="1" fillId="2" borderId="1" xfId="0" applyFont="1" applyFill="1" applyBorder="1" applyAlignment="1" applyProtection="1">
      <alignment horizontal="center"/>
    </xf>
    <xf numFmtId="0" fontId="1" fillId="2" borderId="1" xfId="0" applyFont="1" applyFill="1" applyBorder="1" applyAlignment="1" applyProtection="1"/>
    <xf numFmtId="176" fontId="1" fillId="4" borderId="1" xfId="0" applyNumberFormat="1" applyFont="1" applyFill="1" applyBorder="1" applyAlignment="1" applyProtection="1">
      <alignment horizontal="right"/>
    </xf>
    <xf numFmtId="176" fontId="1" fillId="2" borderId="1" xfId="0" applyNumberFormat="1" applyFont="1" applyFill="1" applyBorder="1" applyAlignment="1" applyProtection="1">
      <alignment horizontal="right"/>
    </xf>
    <xf numFmtId="16" fontId="1" fillId="3" borderId="0" xfId="0" applyNumberFormat="1" applyFont="1" applyFill="1" applyBorder="1" applyProtection="1"/>
    <xf numFmtId="176" fontId="1" fillId="3" borderId="0" xfId="0" applyNumberFormat="1" applyFont="1" applyFill="1" applyBorder="1" applyProtection="1"/>
    <xf numFmtId="176" fontId="1" fillId="2" borderId="0" xfId="0" applyNumberFormat="1" applyFont="1" applyFill="1" applyBorder="1" applyAlignment="1">
      <alignment horizontal="right"/>
    </xf>
    <xf numFmtId="176" fontId="1" fillId="2" borderId="0" xfId="0" applyNumberFormat="1" applyFont="1" applyFill="1" applyBorder="1" applyAlignment="1" applyProtection="1">
      <alignment horizontal="right"/>
      <protection locked="0"/>
    </xf>
    <xf numFmtId="176" fontId="1" fillId="2" borderId="1" xfId="0" applyNumberFormat="1" applyFont="1" applyFill="1" applyBorder="1" applyProtection="1"/>
    <xf numFmtId="0" fontId="16" fillId="2" borderId="0" xfId="0" applyFont="1" applyFill="1" applyBorder="1"/>
    <xf numFmtId="0" fontId="2" fillId="5" borderId="2" xfId="0" applyFont="1" applyFill="1" applyBorder="1" applyAlignment="1">
      <alignment horizontal="center" vertical="top" wrapText="1"/>
    </xf>
    <xf numFmtId="176" fontId="1" fillId="5" borderId="1" xfId="0" applyNumberFormat="1" applyFont="1" applyFill="1" applyBorder="1" applyProtection="1"/>
    <xf numFmtId="0" fontId="2" fillId="5" borderId="1" xfId="0" applyFont="1" applyFill="1" applyBorder="1" applyAlignment="1">
      <alignment horizontal="center" vertical="top" wrapText="1"/>
    </xf>
    <xf numFmtId="0" fontId="15" fillId="0" borderId="0" xfId="0" applyFont="1" applyBorder="1" applyAlignment="1" applyProtection="1">
      <protection locked="0"/>
    </xf>
    <xf numFmtId="176" fontId="1" fillId="5" borderId="1" xfId="0" applyNumberFormat="1" applyFont="1" applyFill="1" applyBorder="1" applyAlignment="1">
      <alignment horizontal="right"/>
    </xf>
    <xf numFmtId="180" fontId="1" fillId="5" borderId="1" xfId="0" applyNumberFormat="1" applyFont="1" applyFill="1" applyBorder="1"/>
    <xf numFmtId="176" fontId="1" fillId="0" borderId="1" xfId="0" applyNumberFormat="1" applyFont="1" applyBorder="1"/>
    <xf numFmtId="0" fontId="1" fillId="0" borderId="0" xfId="0" applyFont="1" applyBorder="1" applyProtection="1">
      <protection locked="0"/>
    </xf>
    <xf numFmtId="0" fontId="7" fillId="2" borderId="0" xfId="0" applyFont="1" applyFill="1" applyAlignment="1" applyProtection="1">
      <alignment vertical="top" wrapText="1"/>
    </xf>
    <xf numFmtId="0" fontId="0" fillId="0" borderId="0" xfId="0" applyAlignment="1" applyProtection="1"/>
    <xf numFmtId="0" fontId="9" fillId="0" borderId="0" xfId="0" applyFont="1" applyProtection="1"/>
    <xf numFmtId="176" fontId="1" fillId="4" borderId="4" xfId="0" applyNumberFormat="1" applyFont="1" applyFill="1" applyBorder="1" applyAlignment="1" applyProtection="1">
      <alignment horizontal="left"/>
    </xf>
    <xf numFmtId="0" fontId="15" fillId="0" borderId="5" xfId="0" applyFont="1" applyBorder="1" applyAlignment="1" applyProtection="1">
      <alignment horizontal="left"/>
    </xf>
    <xf numFmtId="0" fontId="15" fillId="0" borderId="6" xfId="0" applyFont="1" applyBorder="1" applyAlignment="1" applyProtection="1">
      <alignment horizontal="left"/>
    </xf>
    <xf numFmtId="0" fontId="2" fillId="2" borderId="4" xfId="0" applyFont="1"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pplyProtection="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176" fontId="1" fillId="4" borderId="1"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hyperlink" Target="#MegaCalc!A1"/><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495300</xdr:colOff>
      <xdr:row>11</xdr:row>
      <xdr:rowOff>200025</xdr:rowOff>
    </xdr:from>
    <xdr:to>
      <xdr:col>6</xdr:col>
      <xdr:colOff>600075</xdr:colOff>
      <xdr:row>13</xdr:row>
      <xdr:rowOff>114300</xdr:rowOff>
    </xdr:to>
    <xdr:sp macro="" textlink="">
      <xdr:nvSpPr>
        <xdr:cNvPr id="6152" name="Rectangle 8">
          <a:extLst>
            <a:ext uri="{FF2B5EF4-FFF2-40B4-BE49-F238E27FC236}">
              <a16:creationId xmlns:a16="http://schemas.microsoft.com/office/drawing/2014/main" id="{EC30CAAA-82E0-4203-9FD9-A5373795372F}"/>
            </a:ext>
          </a:extLst>
        </xdr:cNvPr>
        <xdr:cNvSpPr>
          <a:spLocks noChangeArrowheads="1"/>
        </xdr:cNvSpPr>
      </xdr:nvSpPr>
      <xdr:spPr bwMode="auto">
        <a:xfrm>
          <a:off x="1933575" y="3924300"/>
          <a:ext cx="1533525" cy="2952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xdr:from>
      <xdr:col>12</xdr:col>
      <xdr:colOff>114300</xdr:colOff>
      <xdr:row>5</xdr:row>
      <xdr:rowOff>123825</xdr:rowOff>
    </xdr:from>
    <xdr:to>
      <xdr:col>14</xdr:col>
      <xdr:colOff>47625</xdr:colOff>
      <xdr:row>6</xdr:row>
      <xdr:rowOff>180975</xdr:rowOff>
    </xdr:to>
    <xdr:sp macro="" textlink="">
      <xdr:nvSpPr>
        <xdr:cNvPr id="6185" name="Text Box 41">
          <a:hlinkClick xmlns:r="http://schemas.openxmlformats.org/officeDocument/2006/relationships" r:id="rId1"/>
          <a:extLst>
            <a:ext uri="{FF2B5EF4-FFF2-40B4-BE49-F238E27FC236}">
              <a16:creationId xmlns:a16="http://schemas.microsoft.com/office/drawing/2014/main" id="{AF8E5A6C-D272-4C5C-B93F-EAF8F2ED5227}"/>
            </a:ext>
          </a:extLst>
        </xdr:cNvPr>
        <xdr:cNvSpPr txBox="1">
          <a:spLocks noChangeArrowheads="1"/>
        </xdr:cNvSpPr>
      </xdr:nvSpPr>
      <xdr:spPr bwMode="auto">
        <a:xfrm>
          <a:off x="7258050" y="1304925"/>
          <a:ext cx="11334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Use MegaCalc</a:t>
          </a:r>
          <a:endParaRPr lang="en-IE"/>
        </a:p>
      </xdr:txBody>
    </xdr:sp>
    <xdr:clientData fPrintsWithSheet="0"/>
  </xdr:twoCellAnchor>
  <xdr:twoCellAnchor editAs="absolute">
    <xdr:from>
      <xdr:col>2</xdr:col>
      <xdr:colOff>28575</xdr:colOff>
      <xdr:row>8</xdr:row>
      <xdr:rowOff>28575</xdr:rowOff>
    </xdr:from>
    <xdr:to>
      <xdr:col>3</xdr:col>
      <xdr:colOff>1066800</xdr:colOff>
      <xdr:row>8</xdr:row>
      <xdr:rowOff>295275</xdr:rowOff>
    </xdr:to>
    <xdr:sp macro="" textlink="">
      <xdr:nvSpPr>
        <xdr:cNvPr id="6187" name="Text Box 43">
          <a:hlinkClick xmlns:r="http://schemas.openxmlformats.org/officeDocument/2006/relationships" r:id="rId1"/>
          <a:extLst>
            <a:ext uri="{FF2B5EF4-FFF2-40B4-BE49-F238E27FC236}">
              <a16:creationId xmlns:a16="http://schemas.microsoft.com/office/drawing/2014/main" id="{B5CBB714-01E6-433C-A189-DEBF583C1DFC}"/>
            </a:ext>
          </a:extLst>
        </xdr:cNvPr>
        <xdr:cNvSpPr txBox="1">
          <a:spLocks noChangeArrowheads="1"/>
        </xdr:cNvSpPr>
      </xdr:nvSpPr>
      <xdr:spPr bwMode="auto">
        <a:xfrm>
          <a:off x="171450" y="2933700"/>
          <a:ext cx="1114425" cy="2667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Use Mega-Calc</a:t>
          </a:r>
          <a:endParaRPr lang="en-IE"/>
        </a:p>
      </xdr:txBody>
    </xdr:sp>
    <xdr:clientData fPrintsWithSheet="0"/>
  </xdr:twoCellAnchor>
  <xdr:twoCellAnchor editAs="oneCell">
    <xdr:from>
      <xdr:col>2</xdr:col>
      <xdr:colOff>47625</xdr:colOff>
      <xdr:row>47</xdr:row>
      <xdr:rowOff>152400</xdr:rowOff>
    </xdr:from>
    <xdr:to>
      <xdr:col>4</xdr:col>
      <xdr:colOff>304800</xdr:colOff>
      <xdr:row>48</xdr:row>
      <xdr:rowOff>161925</xdr:rowOff>
    </xdr:to>
    <xdr:sp macro="" textlink="">
      <xdr:nvSpPr>
        <xdr:cNvPr id="6188" name="Text Box 44">
          <a:hlinkClick xmlns:r="http://schemas.openxmlformats.org/officeDocument/2006/relationships" r:id="rId2"/>
          <a:extLst>
            <a:ext uri="{FF2B5EF4-FFF2-40B4-BE49-F238E27FC236}">
              <a16:creationId xmlns:a16="http://schemas.microsoft.com/office/drawing/2014/main" id="{D940BB85-82AE-46FE-BB90-E5D8CB806074}"/>
            </a:ext>
          </a:extLst>
        </xdr:cNvPr>
        <xdr:cNvSpPr txBox="1">
          <a:spLocks noChangeArrowheads="1"/>
        </xdr:cNvSpPr>
      </xdr:nvSpPr>
      <xdr:spPr bwMode="auto">
        <a:xfrm>
          <a:off x="190500" y="12477750"/>
          <a:ext cx="15525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8</xdr:col>
      <xdr:colOff>419100</xdr:colOff>
      <xdr:row>11</xdr:row>
      <xdr:rowOff>152400</xdr:rowOff>
    </xdr:from>
    <xdr:to>
      <xdr:col>13</xdr:col>
      <xdr:colOff>342900</xdr:colOff>
      <xdr:row>16</xdr:row>
      <xdr:rowOff>9525</xdr:rowOff>
    </xdr:to>
    <xdr:sp macro="" textlink="">
      <xdr:nvSpPr>
        <xdr:cNvPr id="6155" name="Rectangle 11">
          <a:extLst>
            <a:ext uri="{FF2B5EF4-FFF2-40B4-BE49-F238E27FC236}">
              <a16:creationId xmlns:a16="http://schemas.microsoft.com/office/drawing/2014/main" id="{1338EAB1-D085-4D29-9356-E57BE943B1B7}"/>
            </a:ext>
          </a:extLst>
        </xdr:cNvPr>
        <xdr:cNvSpPr>
          <a:spLocks noChangeArrowheads="1"/>
        </xdr:cNvSpPr>
      </xdr:nvSpPr>
      <xdr:spPr bwMode="auto">
        <a:xfrm>
          <a:off x="4714875" y="3886200"/>
          <a:ext cx="3390900" cy="13049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D-Glucose standard</a:t>
          </a:r>
        </a:p>
        <a:p>
          <a:pPr algn="l" rtl="0">
            <a:defRPr sz="1000"/>
          </a:pPr>
          <a:r>
            <a:rPr lang="en-IE" sz="1100" b="0" i="0" u="none" strike="noStrike" baseline="0">
              <a:solidFill>
                <a:srgbClr val="000000"/>
              </a:solidFill>
              <a:latin typeface="Gill Sans MT"/>
            </a:rPr>
            <a:t>If quadruplicate standards have been run, insert all sets of absorbance data and the program will use the average values.  If less than four sets of data are input, these will be averaged and used.  The factor (F) will be automatically calculated.</a:t>
          </a:r>
          <a:endParaRPr lang="en-IE"/>
        </a:p>
      </xdr:txBody>
    </xdr:sp>
    <xdr:clientData/>
  </xdr:twoCellAnchor>
  <xdr:twoCellAnchor editAs="oneCell">
    <xdr:from>
      <xdr:col>3</xdr:col>
      <xdr:colOff>0</xdr:colOff>
      <xdr:row>27</xdr:row>
      <xdr:rowOff>171450</xdr:rowOff>
    </xdr:from>
    <xdr:to>
      <xdr:col>5</xdr:col>
      <xdr:colOff>228600</xdr:colOff>
      <xdr:row>36</xdr:row>
      <xdr:rowOff>142875</xdr:rowOff>
    </xdr:to>
    <xdr:sp macro="" textlink="">
      <xdr:nvSpPr>
        <xdr:cNvPr id="6159" name="Rectangle 15">
          <a:extLst>
            <a:ext uri="{FF2B5EF4-FFF2-40B4-BE49-F238E27FC236}">
              <a16:creationId xmlns:a16="http://schemas.microsoft.com/office/drawing/2014/main" id="{018B9AC9-8292-4EF6-A4E8-4BE005BF5344}"/>
            </a:ext>
          </a:extLst>
        </xdr:cNvPr>
        <xdr:cNvSpPr>
          <a:spLocks noChangeArrowheads="1"/>
        </xdr:cNvSpPr>
      </xdr:nvSpPr>
      <xdr:spPr bwMode="auto">
        <a:xfrm>
          <a:off x="219075" y="7667625"/>
          <a:ext cx="2162175" cy="14382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p>
        <a:p>
          <a:pPr algn="l" rtl="0">
            <a:defRPr sz="1000"/>
          </a:pPr>
          <a:r>
            <a:rPr lang="en-IE" sz="1100" b="0" i="0" u="none" strike="noStrike" baseline="0">
              <a:solidFill>
                <a:srgbClr val="000000"/>
              </a:solidFill>
              <a:latin typeface="Gill Sans MT"/>
            </a:rPr>
            <a:t>If duplicate samples have been run, insert both absorbance values and the program will automatically use the average values.  If a single set of values are input, these will be used.  </a:t>
          </a:r>
          <a:endParaRPr lang="en-IE"/>
        </a:p>
      </xdr:txBody>
    </xdr:sp>
    <xdr:clientData/>
  </xdr:twoCellAnchor>
  <xdr:twoCellAnchor>
    <xdr:from>
      <xdr:col>12</xdr:col>
      <xdr:colOff>114300</xdr:colOff>
      <xdr:row>6</xdr:row>
      <xdr:rowOff>200025</xdr:rowOff>
    </xdr:from>
    <xdr:to>
      <xdr:col>13</xdr:col>
      <xdr:colOff>466725</xdr:colOff>
      <xdr:row>6</xdr:row>
      <xdr:rowOff>485775</xdr:rowOff>
    </xdr:to>
    <xdr:sp macro="" textlink="">
      <xdr:nvSpPr>
        <xdr:cNvPr id="6213" name="Text Box 69">
          <a:hlinkClick xmlns:r="http://schemas.openxmlformats.org/officeDocument/2006/relationships" r:id="rId3"/>
          <a:extLst>
            <a:ext uri="{FF2B5EF4-FFF2-40B4-BE49-F238E27FC236}">
              <a16:creationId xmlns:a16="http://schemas.microsoft.com/office/drawing/2014/main" id="{8F30B06D-EE0D-4DB8-94F6-4D1D4AE59965}"/>
            </a:ext>
          </a:extLst>
        </xdr:cNvPr>
        <xdr:cNvSpPr txBox="1">
          <a:spLocks noChangeArrowheads="1"/>
        </xdr:cNvSpPr>
      </xdr:nvSpPr>
      <xdr:spPr bwMode="auto">
        <a:xfrm>
          <a:off x="7258050" y="1552575"/>
          <a:ext cx="971550"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100" b="0" i="0" u="sng" strike="noStrike" baseline="0">
              <a:solidFill>
                <a:srgbClr val="0000FF"/>
              </a:solidFill>
              <a:latin typeface="Arial"/>
              <a:cs typeface="Arial"/>
            </a:rPr>
            <a:t>Contact Us</a:t>
          </a:r>
          <a:endParaRPr lang="en-IE"/>
        </a:p>
      </xdr:txBody>
    </xdr:sp>
    <xdr:clientData fPrintsWithSheet="0"/>
  </xdr:twoCellAnchor>
  <xdr:twoCellAnchor editAs="oneCell">
    <xdr:from>
      <xdr:col>9</xdr:col>
      <xdr:colOff>561975</xdr:colOff>
      <xdr:row>35</xdr:row>
      <xdr:rowOff>38100</xdr:rowOff>
    </xdr:from>
    <xdr:to>
      <xdr:col>12</xdr:col>
      <xdr:colOff>590550</xdr:colOff>
      <xdr:row>41</xdr:row>
      <xdr:rowOff>76200</xdr:rowOff>
    </xdr:to>
    <xdr:sp macro="" textlink="">
      <xdr:nvSpPr>
        <xdr:cNvPr id="6238" name="Rectangle 94">
          <a:extLst>
            <a:ext uri="{FF2B5EF4-FFF2-40B4-BE49-F238E27FC236}">
              <a16:creationId xmlns:a16="http://schemas.microsoft.com/office/drawing/2014/main" id="{E4AD85BA-5405-4C74-827C-B54DD65355C6}"/>
            </a:ext>
          </a:extLst>
        </xdr:cNvPr>
        <xdr:cNvSpPr>
          <a:spLocks noChangeArrowheads="1"/>
        </xdr:cNvSpPr>
      </xdr:nvSpPr>
      <xdr:spPr bwMode="auto">
        <a:xfrm>
          <a:off x="5572125" y="8848725"/>
          <a:ext cx="2162175" cy="14192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volume</a:t>
          </a:r>
        </a:p>
        <a:p>
          <a:pPr algn="l" rtl="0">
            <a:defRPr sz="1000"/>
          </a:pPr>
          <a:r>
            <a:rPr lang="en-IE" sz="1100" b="0" i="0" u="none" strike="noStrike" baseline="0">
              <a:solidFill>
                <a:srgbClr val="000000"/>
              </a:solidFill>
              <a:latin typeface="Gill Sans MT"/>
            </a:rPr>
            <a:t>The sample volume is the volume of reaction mixture added to the GOPOD Reagent . If a volume other than 0.1 mL is used, enter this volume.</a:t>
          </a:r>
          <a:endParaRPr lang="en-IE"/>
        </a:p>
      </xdr:txBody>
    </xdr:sp>
    <xdr:clientData/>
  </xdr:twoCellAnchor>
  <xdr:twoCellAnchor editAs="oneCell">
    <xdr:from>
      <xdr:col>9</xdr:col>
      <xdr:colOff>561975</xdr:colOff>
      <xdr:row>27</xdr:row>
      <xdr:rowOff>171450</xdr:rowOff>
    </xdr:from>
    <xdr:to>
      <xdr:col>12</xdr:col>
      <xdr:colOff>590550</xdr:colOff>
      <xdr:row>34</xdr:row>
      <xdr:rowOff>19050</xdr:rowOff>
    </xdr:to>
    <xdr:sp macro="" textlink="">
      <xdr:nvSpPr>
        <xdr:cNvPr id="6247" name="Rectangle 103">
          <a:extLst>
            <a:ext uri="{FF2B5EF4-FFF2-40B4-BE49-F238E27FC236}">
              <a16:creationId xmlns:a16="http://schemas.microsoft.com/office/drawing/2014/main" id="{A6287B4E-CC29-44FC-B23A-8C0A650FECE8}"/>
            </a:ext>
          </a:extLst>
        </xdr:cNvPr>
        <xdr:cNvSpPr>
          <a:spLocks noChangeArrowheads="1"/>
        </xdr:cNvSpPr>
      </xdr:nvSpPr>
      <xdr:spPr bwMode="auto">
        <a:xfrm>
          <a:off x="5572125" y="7667625"/>
          <a:ext cx="2162175" cy="10096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Moisture content &amp; "dbw"</a:t>
          </a:r>
        </a:p>
        <a:p>
          <a:pPr algn="l" rtl="0">
            <a:defRPr sz="1000"/>
          </a:pPr>
          <a:r>
            <a:rPr lang="en-IE" sz="1100" b="0" i="0" u="none" strike="noStrike" baseline="0">
              <a:solidFill>
                <a:srgbClr val="000000"/>
              </a:solidFill>
              <a:latin typeface="Gill Sans MT"/>
            </a:rPr>
            <a:t>Enter the moisture content of the samepl and ß-Glucan (g/100 g) content on a "dry weight basis" will be calculated.</a:t>
          </a:r>
          <a:endParaRPr lang="en-IE"/>
        </a:p>
      </xdr:txBody>
    </xdr:sp>
    <xdr:clientData/>
  </xdr:twoCellAnchor>
  <xdr:twoCellAnchor>
    <xdr:from>
      <xdr:col>6</xdr:col>
      <xdr:colOff>85725</xdr:colOff>
      <xdr:row>24</xdr:row>
      <xdr:rowOff>57150</xdr:rowOff>
    </xdr:from>
    <xdr:to>
      <xdr:col>6</xdr:col>
      <xdr:colOff>171450</xdr:colOff>
      <xdr:row>24</xdr:row>
      <xdr:rowOff>142875</xdr:rowOff>
    </xdr:to>
    <xdr:sp macro="" textlink="">
      <xdr:nvSpPr>
        <xdr:cNvPr id="6375" name="AutoShape 97">
          <a:extLst>
            <a:ext uri="{FF2B5EF4-FFF2-40B4-BE49-F238E27FC236}">
              <a16:creationId xmlns:a16="http://schemas.microsoft.com/office/drawing/2014/main" id="{D2FB565F-047E-4110-8562-E016A53E74DF}"/>
            </a:ext>
          </a:extLst>
        </xdr:cNvPr>
        <xdr:cNvSpPr>
          <a:spLocks noChangeArrowheads="1"/>
        </xdr:cNvSpPr>
      </xdr:nvSpPr>
      <xdr:spPr bwMode="auto">
        <a:xfrm>
          <a:off x="2952750" y="7400925"/>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28575</xdr:colOff>
      <xdr:row>27</xdr:row>
      <xdr:rowOff>171450</xdr:rowOff>
    </xdr:from>
    <xdr:to>
      <xdr:col>9</xdr:col>
      <xdr:colOff>47625</xdr:colOff>
      <xdr:row>33</xdr:row>
      <xdr:rowOff>57150</xdr:rowOff>
    </xdr:to>
    <xdr:sp macro="" textlink="">
      <xdr:nvSpPr>
        <xdr:cNvPr id="6237" name="Rectangle 93">
          <a:extLst>
            <a:ext uri="{FF2B5EF4-FFF2-40B4-BE49-F238E27FC236}">
              <a16:creationId xmlns:a16="http://schemas.microsoft.com/office/drawing/2014/main" id="{BC4B1DD5-5356-4D65-AC12-F63C41181ABD}"/>
            </a:ext>
          </a:extLst>
        </xdr:cNvPr>
        <xdr:cNvSpPr>
          <a:spLocks noChangeArrowheads="1"/>
        </xdr:cNvSpPr>
      </xdr:nvSpPr>
      <xdr:spPr bwMode="auto">
        <a:xfrm>
          <a:off x="2895600" y="7667625"/>
          <a:ext cx="2162175" cy="8763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Sample weight</a:t>
          </a:r>
        </a:p>
        <a:p>
          <a:pPr algn="l" rtl="0">
            <a:defRPr sz="1000"/>
          </a:pPr>
          <a:r>
            <a:rPr lang="en-IE" sz="1100" b="0" i="0" u="none" strike="noStrike" baseline="0">
              <a:solidFill>
                <a:srgbClr val="000000"/>
              </a:solidFill>
              <a:latin typeface="Gill Sans MT"/>
            </a:rPr>
            <a:t>Enter the sample weight (e.g. approximately 20 mg) correct to the nearest 0.1 mg.</a:t>
          </a:r>
          <a:endParaRPr lang="en-IE"/>
        </a:p>
      </xdr:txBody>
    </xdr:sp>
    <xdr:clientData/>
  </xdr:twoCellAnchor>
  <xdr:twoCellAnchor>
    <xdr:from>
      <xdr:col>5</xdr:col>
      <xdr:colOff>552450</xdr:colOff>
      <xdr:row>13</xdr:row>
      <xdr:rowOff>114300</xdr:rowOff>
    </xdr:from>
    <xdr:to>
      <xdr:col>5</xdr:col>
      <xdr:colOff>552450</xdr:colOff>
      <xdr:row>14</xdr:row>
      <xdr:rowOff>142875</xdr:rowOff>
    </xdr:to>
    <xdr:cxnSp macro="">
      <xdr:nvCxnSpPr>
        <xdr:cNvPr id="6377" name="AutoShape 106">
          <a:extLst>
            <a:ext uri="{FF2B5EF4-FFF2-40B4-BE49-F238E27FC236}">
              <a16:creationId xmlns:a16="http://schemas.microsoft.com/office/drawing/2014/main" id="{58CEEE9F-9D0A-4126-ADD2-D6F0E2995686}"/>
            </a:ext>
          </a:extLst>
        </xdr:cNvPr>
        <xdr:cNvCxnSpPr>
          <a:cxnSpLocks noChangeShapeType="1"/>
          <a:stCxn id="6152" idx="2"/>
        </xdr:cNvCxnSpPr>
      </xdr:nvCxnSpPr>
      <xdr:spPr bwMode="auto">
        <a:xfrm>
          <a:off x="2705100" y="4352925"/>
          <a:ext cx="0" cy="6096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133350</xdr:colOff>
      <xdr:row>13</xdr:row>
      <xdr:rowOff>428625</xdr:rowOff>
    </xdr:from>
    <xdr:to>
      <xdr:col>8</xdr:col>
      <xdr:colOff>419100</xdr:colOff>
      <xdr:row>18</xdr:row>
      <xdr:rowOff>104775</xdr:rowOff>
    </xdr:to>
    <xdr:cxnSp macro="">
      <xdr:nvCxnSpPr>
        <xdr:cNvPr id="6378" name="AutoShape 107">
          <a:extLst>
            <a:ext uri="{FF2B5EF4-FFF2-40B4-BE49-F238E27FC236}">
              <a16:creationId xmlns:a16="http://schemas.microsoft.com/office/drawing/2014/main" id="{F6B0DBC1-58ED-4878-8388-130179A4CB00}"/>
            </a:ext>
          </a:extLst>
        </xdr:cNvPr>
        <xdr:cNvCxnSpPr>
          <a:cxnSpLocks noChangeShapeType="1"/>
          <a:stCxn id="6155" idx="1"/>
        </xdr:cNvCxnSpPr>
      </xdr:nvCxnSpPr>
      <xdr:spPr bwMode="auto">
        <a:xfrm flipH="1">
          <a:off x="3000375" y="4667250"/>
          <a:ext cx="1714500" cy="11620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1085850</xdr:colOff>
      <xdr:row>26</xdr:row>
      <xdr:rowOff>38100</xdr:rowOff>
    </xdr:from>
    <xdr:to>
      <xdr:col>4</xdr:col>
      <xdr:colOff>381000</xdr:colOff>
      <xdr:row>27</xdr:row>
      <xdr:rowOff>171450</xdr:rowOff>
    </xdr:to>
    <xdr:cxnSp macro="">
      <xdr:nvCxnSpPr>
        <xdr:cNvPr id="6379" name="AutoShape 108">
          <a:extLst>
            <a:ext uri="{FF2B5EF4-FFF2-40B4-BE49-F238E27FC236}">
              <a16:creationId xmlns:a16="http://schemas.microsoft.com/office/drawing/2014/main" id="{6F321DE2-F521-4694-AFD1-8826AA93E20B}"/>
            </a:ext>
          </a:extLst>
        </xdr:cNvPr>
        <xdr:cNvCxnSpPr>
          <a:cxnSpLocks noChangeShapeType="1"/>
          <a:stCxn id="6159" idx="0"/>
        </xdr:cNvCxnSpPr>
      </xdr:nvCxnSpPr>
      <xdr:spPr bwMode="auto">
        <a:xfrm flipV="1">
          <a:off x="1304925" y="7762875"/>
          <a:ext cx="514350" cy="3238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400050</xdr:colOff>
      <xdr:row>25</xdr:row>
      <xdr:rowOff>38100</xdr:rowOff>
    </xdr:from>
    <xdr:to>
      <xdr:col>7</xdr:col>
      <xdr:colOff>466725</xdr:colOff>
      <xdr:row>27</xdr:row>
      <xdr:rowOff>171450</xdr:rowOff>
    </xdr:to>
    <xdr:cxnSp macro="">
      <xdr:nvCxnSpPr>
        <xdr:cNvPr id="6380" name="AutoShape 109">
          <a:extLst>
            <a:ext uri="{FF2B5EF4-FFF2-40B4-BE49-F238E27FC236}">
              <a16:creationId xmlns:a16="http://schemas.microsoft.com/office/drawing/2014/main" id="{6248F30F-CAE7-4F84-8167-4822188526FE}"/>
            </a:ext>
          </a:extLst>
        </xdr:cNvPr>
        <xdr:cNvCxnSpPr>
          <a:cxnSpLocks noChangeShapeType="1"/>
          <a:stCxn id="6237" idx="0"/>
        </xdr:cNvCxnSpPr>
      </xdr:nvCxnSpPr>
      <xdr:spPr bwMode="auto">
        <a:xfrm flipV="1">
          <a:off x="3981450" y="7572375"/>
          <a:ext cx="66675" cy="5143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514350</xdr:colOff>
      <xdr:row>26</xdr:row>
      <xdr:rowOff>0</xdr:rowOff>
    </xdr:from>
    <xdr:to>
      <xdr:col>9</xdr:col>
      <xdr:colOff>561975</xdr:colOff>
      <xdr:row>39</xdr:row>
      <xdr:rowOff>47625</xdr:rowOff>
    </xdr:to>
    <xdr:cxnSp macro="">
      <xdr:nvCxnSpPr>
        <xdr:cNvPr id="6381" name="AutoShape 110">
          <a:extLst>
            <a:ext uri="{FF2B5EF4-FFF2-40B4-BE49-F238E27FC236}">
              <a16:creationId xmlns:a16="http://schemas.microsoft.com/office/drawing/2014/main" id="{6D6D0B39-DFB9-4E22-9BFC-CC1EFD9F5A87}"/>
            </a:ext>
          </a:extLst>
        </xdr:cNvPr>
        <xdr:cNvCxnSpPr>
          <a:cxnSpLocks noChangeShapeType="1"/>
          <a:stCxn id="6238" idx="1"/>
        </xdr:cNvCxnSpPr>
      </xdr:nvCxnSpPr>
      <xdr:spPr bwMode="auto">
        <a:xfrm flipH="1" flipV="1">
          <a:off x="4810125" y="7724775"/>
          <a:ext cx="762000" cy="2524125"/>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581025</xdr:colOff>
      <xdr:row>26</xdr:row>
      <xdr:rowOff>9525</xdr:rowOff>
    </xdr:from>
    <xdr:to>
      <xdr:col>11</xdr:col>
      <xdr:colOff>133350</xdr:colOff>
      <xdr:row>27</xdr:row>
      <xdr:rowOff>171450</xdr:rowOff>
    </xdr:to>
    <xdr:cxnSp macro="">
      <xdr:nvCxnSpPr>
        <xdr:cNvPr id="6382" name="AutoShape 112">
          <a:extLst>
            <a:ext uri="{FF2B5EF4-FFF2-40B4-BE49-F238E27FC236}">
              <a16:creationId xmlns:a16="http://schemas.microsoft.com/office/drawing/2014/main" id="{FB7EFAF5-41EC-4B62-9872-389C61FC1510}"/>
            </a:ext>
          </a:extLst>
        </xdr:cNvPr>
        <xdr:cNvCxnSpPr>
          <a:cxnSpLocks noChangeShapeType="1"/>
          <a:stCxn id="6247" idx="0"/>
        </xdr:cNvCxnSpPr>
      </xdr:nvCxnSpPr>
      <xdr:spPr bwMode="auto">
        <a:xfrm flipH="1" flipV="1">
          <a:off x="6391275" y="7734300"/>
          <a:ext cx="266700" cy="352425"/>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xdr:col>
      <xdr:colOff>1</xdr:colOff>
      <xdr:row>1</xdr:row>
      <xdr:rowOff>1</xdr:rowOff>
    </xdr:from>
    <xdr:to>
      <xdr:col>16</xdr:col>
      <xdr:colOff>1</xdr:colOff>
      <xdr:row>5</xdr:row>
      <xdr:rowOff>42991</xdr:rowOff>
    </xdr:to>
    <xdr:pic>
      <xdr:nvPicPr>
        <xdr:cNvPr id="3" name="Picture 2">
          <a:extLst>
            <a:ext uri="{FF2B5EF4-FFF2-40B4-BE49-F238E27FC236}">
              <a16:creationId xmlns:a16="http://schemas.microsoft.com/office/drawing/2014/main" id="{BE1CB8F0-95AD-451F-8D71-E775ABBBCAA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301" y="95251"/>
          <a:ext cx="8362950" cy="1357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12</xdr:row>
      <xdr:rowOff>66675</xdr:rowOff>
    </xdr:from>
    <xdr:to>
      <xdr:col>6</xdr:col>
      <xdr:colOff>0</xdr:colOff>
      <xdr:row>12</xdr:row>
      <xdr:rowOff>152400</xdr:rowOff>
    </xdr:to>
    <xdr:sp macro="" textlink="">
      <xdr:nvSpPr>
        <xdr:cNvPr id="2146" name="AutoShape 11">
          <a:extLst>
            <a:ext uri="{FF2B5EF4-FFF2-40B4-BE49-F238E27FC236}">
              <a16:creationId xmlns:a16="http://schemas.microsoft.com/office/drawing/2014/main" id="{799222FC-E093-4E41-B229-DEB0203423D0}"/>
            </a:ext>
          </a:extLst>
        </xdr:cNvPr>
        <xdr:cNvSpPr>
          <a:spLocks noChangeArrowheads="1"/>
        </xdr:cNvSpPr>
      </xdr:nvSpPr>
      <xdr:spPr bwMode="auto">
        <a:xfrm>
          <a:off x="3343275" y="3724275"/>
          <a:ext cx="0"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17</xdr:col>
      <xdr:colOff>266700</xdr:colOff>
      <xdr:row>2</xdr:row>
      <xdr:rowOff>266700</xdr:rowOff>
    </xdr:from>
    <xdr:to>
      <xdr:col>19</xdr:col>
      <xdr:colOff>1800225</xdr:colOff>
      <xdr:row>2</xdr:row>
      <xdr:rowOff>476250</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31CB2DB9-3F06-4115-A0D0-C78B4178607F}"/>
            </a:ext>
          </a:extLst>
        </xdr:cNvPr>
        <xdr:cNvSpPr txBox="1">
          <a:spLocks noChangeArrowheads="1"/>
        </xdr:cNvSpPr>
      </xdr:nvSpPr>
      <xdr:spPr bwMode="auto">
        <a:xfrm>
          <a:off x="7667625" y="1628775"/>
          <a:ext cx="30003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17</xdr:col>
      <xdr:colOff>266700</xdr:colOff>
      <xdr:row>2</xdr:row>
      <xdr:rowOff>476250</xdr:rowOff>
    </xdr:from>
    <xdr:to>
      <xdr:col>19</xdr:col>
      <xdr:colOff>1790700</xdr:colOff>
      <xdr:row>3</xdr:row>
      <xdr:rowOff>76200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9777DDA4-BC89-4B36-A840-AC37B22F46AE}"/>
            </a:ext>
          </a:extLst>
        </xdr:cNvPr>
        <xdr:cNvSpPr txBox="1">
          <a:spLocks noChangeArrowheads="1"/>
        </xdr:cNvSpPr>
      </xdr:nvSpPr>
      <xdr:spPr bwMode="auto">
        <a:xfrm>
          <a:off x="7667625" y="1838325"/>
          <a:ext cx="299085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2</xdr:col>
      <xdr:colOff>19050</xdr:colOff>
      <xdr:row>53</xdr:row>
      <xdr:rowOff>171450</xdr:rowOff>
    </xdr:from>
    <xdr:to>
      <xdr:col>4</xdr:col>
      <xdr:colOff>114300</xdr:colOff>
      <xdr:row>54</xdr:row>
      <xdr:rowOff>152400</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5ACDA58A-B0AE-4A81-9F38-6F3F3A25994F}"/>
            </a:ext>
          </a:extLst>
        </xdr:cNvPr>
        <xdr:cNvSpPr txBox="1">
          <a:spLocks noChangeArrowheads="1"/>
        </xdr:cNvSpPr>
      </xdr:nvSpPr>
      <xdr:spPr bwMode="auto">
        <a:xfrm>
          <a:off x="161925" y="10372725"/>
          <a:ext cx="1981200"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xdr:from>
      <xdr:col>8</xdr:col>
      <xdr:colOff>85725</xdr:colOff>
      <xdr:row>12</xdr:row>
      <xdr:rowOff>66675</xdr:rowOff>
    </xdr:from>
    <xdr:to>
      <xdr:col>8</xdr:col>
      <xdr:colOff>171450</xdr:colOff>
      <xdr:row>12</xdr:row>
      <xdr:rowOff>152400</xdr:rowOff>
    </xdr:to>
    <xdr:sp macro="" textlink="">
      <xdr:nvSpPr>
        <xdr:cNvPr id="2153" name="AutoShape 55">
          <a:extLst>
            <a:ext uri="{FF2B5EF4-FFF2-40B4-BE49-F238E27FC236}">
              <a16:creationId xmlns:a16="http://schemas.microsoft.com/office/drawing/2014/main" id="{34B956F4-A339-4C60-80D0-79F1DF40A168}"/>
            </a:ext>
          </a:extLst>
        </xdr:cNvPr>
        <xdr:cNvSpPr>
          <a:spLocks noChangeArrowheads="1"/>
        </xdr:cNvSpPr>
      </xdr:nvSpPr>
      <xdr:spPr bwMode="auto">
        <a:xfrm>
          <a:off x="3429000" y="3724275"/>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0</xdr:colOff>
      <xdr:row>1</xdr:row>
      <xdr:rowOff>0</xdr:rowOff>
    </xdr:from>
    <xdr:to>
      <xdr:col>19</xdr:col>
      <xdr:colOff>0</xdr:colOff>
      <xdr:row>2</xdr:row>
      <xdr:rowOff>161734</xdr:rowOff>
    </xdr:to>
    <xdr:pic>
      <xdr:nvPicPr>
        <xdr:cNvPr id="5" name="Picture 4">
          <a:extLst>
            <a:ext uri="{FF2B5EF4-FFF2-40B4-BE49-F238E27FC236}">
              <a16:creationId xmlns:a16="http://schemas.microsoft.com/office/drawing/2014/main" id="{3EBFF238-170D-4902-8FA9-32BB4B43F3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851" y="97277"/>
          <a:ext cx="8807585" cy="14303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9525" cap="flat" cmpd="sng" algn="ctr">
          <a:solidFill>
            <a:srgbClr xmlns:mc="http://schemas.openxmlformats.org/markup-compatibility/2006" xmlns:a14="http://schemas.microsoft.com/office/drawing/2010/main" val="3F0000" mc:Ignorable="a14" a14:legacySpreadsheetColorIndex="6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36000" tIns="36000" rIns="36000" bIns="3600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9525" cap="flat" cmpd="sng" algn="ctr">
          <a:solidFill>
            <a:srgbClr xmlns:mc="http://schemas.openxmlformats.org/markup-compatibility/2006" xmlns:a14="http://schemas.microsoft.com/office/drawing/2010/main" val="3F0000" mc:Ignorable="a14" a14:legacySpreadsheetColorIndex="6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36000" tIns="36000" rIns="36000" bIns="3600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1"/>
  <sheetViews>
    <sheetView topLeftCell="A20" zoomScaleNormal="82" workbookViewId="0">
      <selection activeCell="D47" sqref="D47"/>
    </sheetView>
  </sheetViews>
  <sheetFormatPr defaultColWidth="12.28515625" defaultRowHeight="15" x14ac:dyDescent="0.3"/>
  <cols>
    <col min="1" max="1" width="1.7109375" style="17" customWidth="1"/>
    <col min="2" max="2" width="0.42578125" style="17" customWidth="1"/>
    <col min="3" max="3" width="1.140625" style="25" customWidth="1"/>
    <col min="4" max="4" width="18.28515625" style="17" customWidth="1"/>
    <col min="5" max="9" width="10.7109375" style="17" customWidth="1"/>
    <col min="10" max="10" width="12" style="17" customWidth="1"/>
    <col min="11" max="11" width="10.7109375" style="17" customWidth="1"/>
    <col min="12" max="13" width="9.28515625" style="17" customWidth="1"/>
    <col min="14" max="14" width="8.7109375" style="17" customWidth="1"/>
    <col min="15" max="15" width="1.28515625" style="17" customWidth="1"/>
    <col min="16" max="16" width="0.7109375" style="17" customWidth="1"/>
    <col min="17" max="17" width="86" style="16" customWidth="1"/>
    <col min="18" max="16384" width="12.28515625" style="17"/>
  </cols>
  <sheetData>
    <row r="1" spans="1:17" ht="7.7" customHeight="1" x14ac:dyDescent="0.3">
      <c r="A1" s="16"/>
      <c r="B1" s="16"/>
      <c r="C1" s="22"/>
      <c r="D1" s="16"/>
      <c r="E1" s="16"/>
      <c r="F1" s="16"/>
      <c r="G1" s="16"/>
      <c r="H1" s="16"/>
      <c r="I1" s="16"/>
      <c r="J1" s="16"/>
      <c r="K1" s="16"/>
      <c r="L1" s="16"/>
      <c r="M1" s="16"/>
      <c r="N1" s="16"/>
      <c r="O1" s="16"/>
      <c r="P1" s="16"/>
    </row>
    <row r="2" spans="1:17" ht="13.7" customHeight="1" x14ac:dyDescent="0.3">
      <c r="A2" s="16"/>
      <c r="B2" s="18"/>
      <c r="C2" s="23"/>
      <c r="D2" s="18"/>
      <c r="E2" s="18"/>
      <c r="F2" s="18"/>
      <c r="G2" s="18"/>
      <c r="H2" s="18"/>
      <c r="I2" s="18"/>
      <c r="J2" s="18"/>
      <c r="K2" s="18"/>
      <c r="L2" s="18"/>
      <c r="M2" s="18"/>
      <c r="N2" s="18"/>
      <c r="O2" s="18"/>
      <c r="P2" s="18"/>
    </row>
    <row r="3" spans="1:17" ht="27" customHeight="1" x14ac:dyDescent="0.3">
      <c r="A3" s="16"/>
      <c r="B3" s="18"/>
      <c r="C3" s="23"/>
      <c r="D3" s="19"/>
      <c r="E3" s="19"/>
      <c r="F3" s="19"/>
      <c r="G3" s="19"/>
      <c r="H3" s="19"/>
      <c r="I3" s="19"/>
      <c r="J3" s="19"/>
      <c r="K3" s="19"/>
      <c r="L3" s="19"/>
      <c r="M3" s="19"/>
      <c r="N3" s="19"/>
      <c r="O3" s="47"/>
      <c r="P3" s="18"/>
    </row>
    <row r="4" spans="1:17" ht="27" customHeight="1" x14ac:dyDescent="0.3">
      <c r="A4" s="16"/>
      <c r="B4" s="18"/>
      <c r="C4" s="23"/>
      <c r="D4" s="19"/>
      <c r="E4" s="19"/>
      <c r="F4" s="19"/>
      <c r="G4" s="19"/>
      <c r="H4" s="19"/>
      <c r="I4" s="19"/>
      <c r="J4" s="19"/>
      <c r="K4" s="19"/>
      <c r="L4" s="19"/>
      <c r="M4" s="19"/>
      <c r="N4" s="19"/>
      <c r="O4" s="47"/>
      <c r="P4" s="18"/>
    </row>
    <row r="5" spans="1:17" ht="36" customHeight="1" x14ac:dyDescent="0.3">
      <c r="A5" s="16"/>
      <c r="B5" s="18"/>
      <c r="C5" s="24"/>
      <c r="D5" s="36"/>
      <c r="E5" s="36"/>
      <c r="F5" s="36"/>
      <c r="G5" s="36"/>
      <c r="H5" s="36"/>
      <c r="I5" s="36"/>
      <c r="J5" s="36"/>
      <c r="K5" s="36"/>
      <c r="L5" s="36"/>
      <c r="M5" s="36"/>
      <c r="N5" s="36"/>
      <c r="O5" s="47"/>
      <c r="P5" s="18"/>
    </row>
    <row r="6" spans="1:17" ht="13.7" customHeight="1" x14ac:dyDescent="0.3">
      <c r="A6" s="16"/>
      <c r="B6" s="18"/>
      <c r="C6" s="24"/>
      <c r="D6" s="20"/>
      <c r="E6" s="20"/>
      <c r="F6" s="20"/>
      <c r="G6" s="20"/>
      <c r="H6" s="20"/>
      <c r="I6" s="20"/>
      <c r="J6" s="20"/>
      <c r="K6" s="20"/>
      <c r="L6" s="20"/>
      <c r="M6" s="20"/>
      <c r="N6" s="20"/>
      <c r="O6" s="47"/>
      <c r="P6" s="18"/>
    </row>
    <row r="7" spans="1:17" s="28" customFormat="1" ht="42.95" customHeight="1" x14ac:dyDescent="0.4">
      <c r="A7" s="16"/>
      <c r="B7" s="18"/>
      <c r="C7" s="48" t="s">
        <v>11</v>
      </c>
      <c r="D7" s="27"/>
      <c r="E7" s="27"/>
      <c r="F7" s="27"/>
      <c r="G7" s="27"/>
      <c r="H7" s="27"/>
      <c r="I7" s="27"/>
      <c r="J7" s="27"/>
      <c r="K7" s="27"/>
      <c r="L7" s="27"/>
      <c r="M7" s="27"/>
      <c r="N7" s="27"/>
      <c r="O7" s="47"/>
      <c r="P7" s="18"/>
      <c r="Q7" s="16"/>
    </row>
    <row r="8" spans="1:17" s="28" customFormat="1" ht="61.7" customHeight="1" x14ac:dyDescent="0.3">
      <c r="A8" s="16"/>
      <c r="B8" s="18"/>
      <c r="C8" s="100" t="s">
        <v>16</v>
      </c>
      <c r="D8" s="102"/>
      <c r="E8" s="102"/>
      <c r="F8" s="102"/>
      <c r="G8" s="102"/>
      <c r="H8" s="102"/>
      <c r="I8" s="102"/>
      <c r="J8" s="102"/>
      <c r="K8" s="102"/>
      <c r="L8" s="102"/>
      <c r="M8" s="102"/>
      <c r="N8" s="102"/>
      <c r="O8" s="102"/>
      <c r="P8" s="18"/>
      <c r="Q8" s="16"/>
    </row>
    <row r="9" spans="1:17" s="28" customFormat="1" ht="54.95" customHeight="1" x14ac:dyDescent="0.4">
      <c r="A9" s="16"/>
      <c r="B9" s="18"/>
      <c r="C9" s="48" t="s">
        <v>12</v>
      </c>
      <c r="D9" s="29"/>
      <c r="E9" s="29"/>
      <c r="F9" s="29"/>
      <c r="G9" s="29"/>
      <c r="H9" s="29"/>
      <c r="I9" s="29"/>
      <c r="J9" s="29"/>
      <c r="K9" s="29"/>
      <c r="L9" s="29"/>
      <c r="M9" s="29"/>
      <c r="N9" s="29"/>
      <c r="O9" s="18"/>
      <c r="P9" s="18"/>
      <c r="Q9" s="16"/>
    </row>
    <row r="10" spans="1:17" s="28" customFormat="1" ht="18.75" x14ac:dyDescent="0.35">
      <c r="A10" s="16"/>
      <c r="B10" s="18"/>
      <c r="C10" s="45" t="s">
        <v>14</v>
      </c>
      <c r="D10" s="29"/>
      <c r="E10" s="29"/>
      <c r="F10" s="29"/>
      <c r="G10" s="29"/>
      <c r="H10" s="29"/>
      <c r="I10" s="29"/>
      <c r="J10" s="29"/>
      <c r="K10" s="29"/>
      <c r="L10" s="29"/>
      <c r="M10" s="29"/>
      <c r="N10" s="29"/>
      <c r="O10" s="18"/>
      <c r="P10" s="18"/>
      <c r="Q10" s="16"/>
    </row>
    <row r="11" spans="1:17" s="28" customFormat="1" ht="17.25" x14ac:dyDescent="0.35">
      <c r="A11" s="16"/>
      <c r="B11" s="18"/>
      <c r="C11" s="45" t="s">
        <v>15</v>
      </c>
      <c r="D11" s="29"/>
      <c r="E11" s="29"/>
      <c r="F11" s="29"/>
      <c r="G11" s="29"/>
      <c r="H11" s="29"/>
      <c r="I11" s="29"/>
      <c r="J11" s="29"/>
      <c r="K11" s="29"/>
      <c r="L11" s="29"/>
      <c r="M11" s="29"/>
      <c r="N11" s="29"/>
      <c r="O11" s="18"/>
      <c r="P11" s="18"/>
      <c r="Q11" s="16"/>
    </row>
    <row r="12" spans="1:17" s="28" customFormat="1" ht="17.25" x14ac:dyDescent="0.35">
      <c r="A12" s="16"/>
      <c r="B12" s="18"/>
      <c r="C12" s="45"/>
      <c r="D12" s="29"/>
      <c r="E12" s="29"/>
      <c r="F12" s="29"/>
      <c r="G12" s="29"/>
      <c r="H12" s="29"/>
      <c r="I12" s="29"/>
      <c r="J12" s="29"/>
      <c r="K12" s="29"/>
      <c r="L12" s="29"/>
      <c r="M12" s="29"/>
      <c r="N12" s="29"/>
      <c r="O12" s="18"/>
      <c r="P12" s="18"/>
      <c r="Q12" s="16"/>
    </row>
    <row r="13" spans="1:17" s="28" customFormat="1" x14ac:dyDescent="0.3">
      <c r="A13" s="16"/>
      <c r="B13" s="18"/>
      <c r="C13" s="23"/>
      <c r="D13" s="29"/>
      <c r="E13" s="29"/>
      <c r="F13" s="29"/>
      <c r="G13" s="29"/>
      <c r="H13" s="29"/>
      <c r="I13" s="29"/>
      <c r="J13" s="29"/>
      <c r="K13" s="29"/>
      <c r="L13" s="29"/>
      <c r="M13" s="29"/>
      <c r="N13" s="29"/>
      <c r="O13" s="18"/>
      <c r="P13" s="18"/>
      <c r="Q13" s="16"/>
    </row>
    <row r="14" spans="1:17" s="28" customFormat="1" ht="45.95" customHeight="1" x14ac:dyDescent="0.3">
      <c r="A14" s="16"/>
      <c r="B14" s="18"/>
      <c r="C14" s="23"/>
      <c r="D14" s="29"/>
      <c r="E14" s="29"/>
      <c r="F14" s="29"/>
      <c r="G14" s="29"/>
      <c r="H14" s="29"/>
      <c r="I14" s="29"/>
      <c r="J14" s="29"/>
      <c r="K14" s="29"/>
      <c r="L14" s="29"/>
      <c r="M14" s="29"/>
      <c r="N14" s="29"/>
      <c r="O14" s="18"/>
      <c r="P14" s="18"/>
      <c r="Q14" s="16"/>
    </row>
    <row r="15" spans="1:17" s="26" customFormat="1" ht="17.25" x14ac:dyDescent="0.35">
      <c r="A15" s="16"/>
      <c r="B15" s="18"/>
      <c r="C15" s="23"/>
      <c r="D15" s="78" t="s">
        <v>10</v>
      </c>
      <c r="E15" s="103"/>
      <c r="F15" s="104"/>
      <c r="G15" s="105"/>
      <c r="H15" s="20"/>
      <c r="I15" s="79"/>
      <c r="J15" s="18"/>
      <c r="K15" s="18"/>
      <c r="L15" s="18"/>
      <c r="M15" s="18"/>
      <c r="N15" s="18"/>
      <c r="O15" s="80"/>
      <c r="P15" s="80"/>
      <c r="Q15" s="81"/>
    </row>
    <row r="16" spans="1:17" s="26" customFormat="1" ht="24.2" customHeight="1" x14ac:dyDescent="0.3">
      <c r="A16" s="16"/>
      <c r="B16" s="18"/>
      <c r="C16" s="23"/>
      <c r="D16" s="18"/>
      <c r="E16" s="18"/>
      <c r="F16" s="18"/>
      <c r="G16" s="18"/>
      <c r="H16" s="20"/>
      <c r="I16" s="18"/>
      <c r="J16" s="18"/>
      <c r="K16" s="18"/>
      <c r="L16" s="18"/>
      <c r="M16" s="18"/>
      <c r="N16" s="18"/>
      <c r="O16" s="18"/>
      <c r="P16" s="18"/>
      <c r="Q16" s="16"/>
    </row>
    <row r="17" spans="1:17" s="26" customFormat="1" x14ac:dyDescent="0.3">
      <c r="A17" s="16"/>
      <c r="B17" s="18"/>
      <c r="C17" s="23"/>
      <c r="D17" s="20"/>
      <c r="E17" s="91" t="s">
        <v>37</v>
      </c>
      <c r="F17" s="1"/>
      <c r="G17" s="18"/>
      <c r="H17" s="20"/>
      <c r="I17" s="18"/>
      <c r="J17" s="18"/>
      <c r="K17" s="20"/>
      <c r="L17" s="20"/>
      <c r="M17" s="20"/>
      <c r="N17" s="20"/>
      <c r="O17" s="18"/>
      <c r="P17" s="18"/>
      <c r="Q17" s="16"/>
    </row>
    <row r="18" spans="1:17" s="28" customFormat="1" x14ac:dyDescent="0.3">
      <c r="A18" s="16"/>
      <c r="B18" s="18"/>
      <c r="C18" s="23"/>
      <c r="D18" s="20"/>
      <c r="E18" s="64" t="s">
        <v>17</v>
      </c>
      <c r="F18" s="64" t="s">
        <v>18</v>
      </c>
      <c r="G18" s="82" t="s">
        <v>19</v>
      </c>
      <c r="H18" s="82" t="s">
        <v>20</v>
      </c>
      <c r="I18" s="83" t="s">
        <v>24</v>
      </c>
      <c r="J18" s="20"/>
      <c r="L18" s="20"/>
      <c r="M18" s="20"/>
      <c r="N18" s="20"/>
      <c r="O18" s="18"/>
      <c r="P18" s="18"/>
      <c r="Q18" s="16"/>
    </row>
    <row r="19" spans="1:17" s="28" customFormat="1" x14ac:dyDescent="0.3">
      <c r="A19" s="16"/>
      <c r="B19" s="18"/>
      <c r="C19" s="23"/>
      <c r="D19" s="20"/>
      <c r="E19" s="67"/>
      <c r="F19" s="67"/>
      <c r="G19" s="84"/>
      <c r="H19" s="84"/>
      <c r="I19" s="85"/>
      <c r="J19" s="20"/>
      <c r="K19" s="18"/>
      <c r="L19" s="20"/>
      <c r="M19" s="20"/>
      <c r="N19" s="20"/>
      <c r="O19" s="20"/>
      <c r="P19" s="20"/>
      <c r="Q19" s="16"/>
    </row>
    <row r="20" spans="1:17" s="28" customFormat="1" ht="4.7" customHeight="1" x14ac:dyDescent="0.3">
      <c r="A20" s="16"/>
      <c r="B20" s="18"/>
      <c r="C20" s="23"/>
      <c r="D20" s="20"/>
      <c r="E20" s="89"/>
      <c r="F20" s="89"/>
      <c r="G20" s="30"/>
      <c r="H20" s="30"/>
      <c r="I20" s="30"/>
      <c r="J20" s="20"/>
      <c r="K20" s="18"/>
      <c r="L20" s="20"/>
      <c r="M20" s="20"/>
      <c r="N20" s="20"/>
      <c r="O20" s="20"/>
      <c r="P20" s="20"/>
      <c r="Q20" s="16"/>
    </row>
    <row r="21" spans="1:17" s="28" customFormat="1" x14ac:dyDescent="0.3">
      <c r="A21" s="16"/>
      <c r="B21" s="18"/>
      <c r="C21" s="23"/>
      <c r="D21" s="18"/>
      <c r="E21" s="72"/>
      <c r="F21" s="76" t="s">
        <v>36</v>
      </c>
      <c r="G21" s="18"/>
      <c r="H21" s="18"/>
      <c r="I21" s="18"/>
      <c r="J21" s="18"/>
      <c r="K21" s="18"/>
      <c r="L21" s="18"/>
      <c r="M21" s="18"/>
      <c r="N21" s="18"/>
      <c r="O21" s="18"/>
      <c r="P21" s="18"/>
      <c r="Q21" s="16"/>
    </row>
    <row r="22" spans="1:17" s="28" customFormat="1" x14ac:dyDescent="0.3">
      <c r="A22" s="16"/>
      <c r="B22" s="18"/>
      <c r="C22" s="23"/>
      <c r="D22" s="18"/>
      <c r="E22" s="20"/>
      <c r="F22" s="76"/>
      <c r="G22" s="18"/>
      <c r="H22" s="18"/>
      <c r="I22" s="18"/>
      <c r="J22" s="18"/>
      <c r="K22" s="18"/>
      <c r="L22" s="18"/>
      <c r="M22" s="18"/>
      <c r="N22" s="18"/>
      <c r="O22" s="18"/>
      <c r="P22" s="18"/>
      <c r="Q22" s="16"/>
    </row>
    <row r="23" spans="1:17" s="28" customFormat="1" ht="24" customHeight="1" x14ac:dyDescent="0.3">
      <c r="A23" s="16"/>
      <c r="B23" s="18"/>
      <c r="C23" s="23"/>
      <c r="D23" s="18"/>
      <c r="E23" s="20"/>
      <c r="F23" s="18"/>
      <c r="G23" s="18"/>
      <c r="H23" s="18"/>
      <c r="I23" s="18"/>
      <c r="J23" s="18"/>
      <c r="K23" s="18"/>
      <c r="L23" s="18"/>
      <c r="M23" s="18"/>
      <c r="N23" s="18"/>
      <c r="O23" s="49"/>
      <c r="P23" s="49"/>
      <c r="Q23" s="86"/>
    </row>
    <row r="24" spans="1:17" s="28" customFormat="1" ht="54.6" customHeight="1" x14ac:dyDescent="0.3">
      <c r="A24" s="16"/>
      <c r="B24" s="18"/>
      <c r="C24" s="23"/>
      <c r="D24" s="8" t="s">
        <v>0</v>
      </c>
      <c r="E24" s="106" t="s">
        <v>23</v>
      </c>
      <c r="F24" s="107"/>
      <c r="G24" s="108"/>
      <c r="H24" s="21" t="s">
        <v>26</v>
      </c>
      <c r="I24" s="21" t="s">
        <v>32</v>
      </c>
      <c r="J24" s="14" t="s">
        <v>34</v>
      </c>
      <c r="K24" s="21" t="s">
        <v>27</v>
      </c>
      <c r="L24" s="109" t="s">
        <v>35</v>
      </c>
      <c r="M24" s="109"/>
      <c r="N24" s="18"/>
      <c r="O24" s="20"/>
      <c r="P24" s="20"/>
      <c r="Q24" s="77"/>
    </row>
    <row r="25" spans="1:17" s="28" customFormat="1" x14ac:dyDescent="0.3">
      <c r="A25" s="16"/>
      <c r="B25" s="18"/>
      <c r="C25" s="23"/>
      <c r="D25" s="8"/>
      <c r="E25" s="106" t="s">
        <v>21</v>
      </c>
      <c r="F25" s="108"/>
      <c r="G25" s="14" t="s">
        <v>22</v>
      </c>
      <c r="H25" s="8"/>
      <c r="I25" s="21"/>
      <c r="J25" s="21"/>
      <c r="K25" s="63"/>
      <c r="L25" s="110"/>
      <c r="M25" s="110"/>
      <c r="N25" s="18"/>
      <c r="O25" s="20"/>
      <c r="P25" s="20"/>
      <c r="Q25" s="77"/>
    </row>
    <row r="26" spans="1:17" s="28" customFormat="1" x14ac:dyDescent="0.3">
      <c r="A26" s="16"/>
      <c r="B26" s="18"/>
      <c r="C26" s="23"/>
      <c r="D26" s="69"/>
      <c r="E26" s="15"/>
      <c r="F26" s="15"/>
      <c r="G26" s="71"/>
      <c r="H26" s="69"/>
      <c r="I26" s="69">
        <v>0.1</v>
      </c>
      <c r="J26" s="70"/>
      <c r="K26" s="69"/>
      <c r="L26" s="110"/>
      <c r="M26" s="110"/>
      <c r="N26" s="18"/>
      <c r="O26" s="20"/>
      <c r="P26" s="20"/>
      <c r="Q26" s="87"/>
    </row>
    <row r="27" spans="1:17" s="28" customFormat="1" x14ac:dyDescent="0.3">
      <c r="A27" s="16"/>
      <c r="B27" s="18"/>
      <c r="C27" s="23"/>
      <c r="D27" s="69"/>
      <c r="E27" s="15"/>
      <c r="F27" s="15"/>
      <c r="G27" s="71"/>
      <c r="H27" s="69">
        <v>0.1</v>
      </c>
      <c r="I27" s="99"/>
      <c r="J27" s="70"/>
      <c r="K27" s="69"/>
      <c r="L27" s="110"/>
      <c r="M27" s="110"/>
      <c r="N27" s="18"/>
      <c r="O27" s="20"/>
      <c r="P27" s="20"/>
      <c r="Q27" s="87"/>
    </row>
    <row r="28" spans="1:17" s="28" customFormat="1" x14ac:dyDescent="0.3">
      <c r="A28" s="16"/>
      <c r="B28" s="18"/>
      <c r="C28" s="23"/>
      <c r="D28" s="30"/>
      <c r="E28" s="30"/>
      <c r="F28" s="30"/>
      <c r="G28" s="30"/>
      <c r="H28" s="30"/>
      <c r="I28" s="30"/>
      <c r="J28" s="30"/>
      <c r="K28" s="30"/>
      <c r="L28" s="30"/>
      <c r="M28" s="30"/>
      <c r="N28" s="30"/>
      <c r="O28" s="18"/>
      <c r="P28" s="18"/>
      <c r="Q28" s="16"/>
    </row>
    <row r="29" spans="1:17" s="28" customFormat="1" x14ac:dyDescent="0.3">
      <c r="A29" s="16"/>
      <c r="B29" s="18"/>
      <c r="C29" s="23"/>
      <c r="D29" s="30"/>
      <c r="E29" s="30"/>
      <c r="F29" s="30"/>
      <c r="G29" s="30"/>
      <c r="H29" s="30"/>
      <c r="I29" s="30"/>
      <c r="J29" s="30"/>
      <c r="K29" s="30"/>
      <c r="L29" s="30"/>
      <c r="M29" s="30"/>
      <c r="N29" s="30"/>
      <c r="O29" s="18"/>
      <c r="P29" s="18"/>
      <c r="Q29" s="16"/>
    </row>
    <row r="30" spans="1:17" s="28" customFormat="1" x14ac:dyDescent="0.3">
      <c r="A30" s="16"/>
      <c r="B30" s="18"/>
      <c r="C30" s="23"/>
      <c r="D30" s="30"/>
      <c r="E30" s="30"/>
      <c r="F30" s="30"/>
      <c r="G30" s="30"/>
      <c r="H30" s="30"/>
      <c r="I30" s="30"/>
      <c r="J30" s="30"/>
      <c r="K30" s="30"/>
      <c r="L30" s="30"/>
      <c r="M30" s="30"/>
      <c r="N30" s="30"/>
      <c r="O30" s="18"/>
      <c r="P30" s="18"/>
      <c r="Q30" s="16"/>
    </row>
    <row r="31" spans="1:17" s="28" customFormat="1" x14ac:dyDescent="0.3">
      <c r="A31" s="16"/>
      <c r="B31" s="18"/>
      <c r="C31" s="23"/>
      <c r="D31" s="30"/>
      <c r="E31" s="30"/>
      <c r="F31" s="30"/>
      <c r="G31" s="30"/>
      <c r="H31" s="30"/>
      <c r="I31" s="30"/>
      <c r="J31" s="30"/>
      <c r="K31" s="30"/>
      <c r="L31" s="30"/>
      <c r="M31" s="30"/>
      <c r="N31" s="30"/>
      <c r="O31" s="18"/>
      <c r="P31" s="18"/>
      <c r="Q31" s="16"/>
    </row>
    <row r="32" spans="1:17" s="28" customFormat="1" x14ac:dyDescent="0.3">
      <c r="A32" s="16"/>
      <c r="B32" s="18"/>
      <c r="C32" s="23"/>
      <c r="D32" s="30"/>
      <c r="E32" s="30"/>
      <c r="F32" s="30"/>
      <c r="G32" s="30"/>
      <c r="H32" s="30"/>
      <c r="I32" s="30"/>
      <c r="J32" s="30"/>
      <c r="K32" s="30"/>
      <c r="L32" s="30"/>
      <c r="M32" s="30"/>
      <c r="N32" s="30"/>
      <c r="O32" s="18"/>
      <c r="P32" s="18"/>
      <c r="Q32" s="16"/>
    </row>
    <row r="33" spans="1:17" s="28" customFormat="1" x14ac:dyDescent="0.3">
      <c r="A33" s="16"/>
      <c r="B33" s="18"/>
      <c r="C33" s="23"/>
      <c r="D33" s="30"/>
      <c r="E33" s="30"/>
      <c r="F33" s="30"/>
      <c r="G33" s="30"/>
      <c r="H33" s="30"/>
      <c r="I33" s="30"/>
      <c r="J33" s="30"/>
      <c r="K33" s="30"/>
      <c r="L33" s="30"/>
      <c r="M33" s="30"/>
      <c r="N33" s="30"/>
      <c r="O33" s="18"/>
      <c r="P33" s="18"/>
      <c r="Q33" s="16"/>
    </row>
    <row r="34" spans="1:17" s="28" customFormat="1" x14ac:dyDescent="0.3">
      <c r="A34" s="16"/>
      <c r="B34" s="18"/>
      <c r="C34" s="23"/>
      <c r="D34" s="30"/>
      <c r="E34" s="30"/>
      <c r="F34" s="30"/>
      <c r="G34" s="30"/>
      <c r="H34" s="30"/>
      <c r="I34" s="30"/>
      <c r="J34" s="30"/>
      <c r="K34" s="30"/>
      <c r="L34" s="30"/>
      <c r="M34" s="30"/>
      <c r="N34" s="30"/>
      <c r="O34" s="18"/>
      <c r="P34" s="18"/>
      <c r="Q34" s="16"/>
    </row>
    <row r="35" spans="1:17" s="28" customFormat="1" x14ac:dyDescent="0.3">
      <c r="A35" s="16"/>
      <c r="B35" s="18"/>
      <c r="C35" s="23"/>
      <c r="D35" s="30"/>
      <c r="E35" s="30"/>
      <c r="F35" s="30"/>
      <c r="G35" s="30"/>
      <c r="H35" s="30"/>
      <c r="I35" s="30"/>
      <c r="J35" s="30"/>
      <c r="K35" s="30"/>
      <c r="L35" s="30"/>
      <c r="M35" s="30"/>
      <c r="N35" s="30"/>
      <c r="O35" s="18"/>
      <c r="P35" s="18"/>
      <c r="Q35" s="16"/>
    </row>
    <row r="36" spans="1:17" s="28" customFormat="1" x14ac:dyDescent="0.3">
      <c r="A36" s="16"/>
      <c r="B36" s="18"/>
      <c r="C36" s="23"/>
      <c r="D36" s="30"/>
      <c r="E36" s="30"/>
      <c r="F36" s="30"/>
      <c r="G36" s="30"/>
      <c r="H36" s="30"/>
      <c r="I36" s="30"/>
      <c r="J36" s="30"/>
      <c r="K36" s="30"/>
      <c r="L36" s="30"/>
      <c r="M36" s="30"/>
      <c r="N36" s="30"/>
      <c r="O36" s="18"/>
      <c r="P36" s="18"/>
      <c r="Q36" s="16"/>
    </row>
    <row r="37" spans="1:17" s="28" customFormat="1" x14ac:dyDescent="0.3">
      <c r="A37" s="16"/>
      <c r="B37" s="18"/>
      <c r="C37" s="23"/>
      <c r="D37" s="30"/>
      <c r="E37" s="30"/>
      <c r="F37" s="30"/>
      <c r="G37" s="30"/>
      <c r="H37" s="30"/>
      <c r="I37" s="30"/>
      <c r="J37" s="30"/>
      <c r="K37" s="30"/>
      <c r="L37" s="30"/>
      <c r="M37" s="30"/>
      <c r="N37" s="30"/>
      <c r="O37" s="18"/>
      <c r="P37" s="18"/>
      <c r="Q37" s="16"/>
    </row>
    <row r="38" spans="1:17" s="28" customFormat="1" x14ac:dyDescent="0.3">
      <c r="A38" s="16"/>
      <c r="B38" s="18"/>
      <c r="C38" s="23"/>
      <c r="D38" s="30"/>
      <c r="E38" s="30"/>
      <c r="F38" s="30"/>
      <c r="G38" s="30"/>
      <c r="H38" s="30"/>
      <c r="I38" s="30"/>
      <c r="J38" s="30" t="s">
        <v>13</v>
      </c>
      <c r="K38" s="30"/>
      <c r="L38" s="30"/>
      <c r="M38" s="30"/>
      <c r="N38" s="30"/>
      <c r="O38" s="18"/>
      <c r="P38" s="18"/>
      <c r="Q38" s="16"/>
    </row>
    <row r="39" spans="1:17" s="28" customFormat="1" x14ac:dyDescent="0.3">
      <c r="A39" s="16"/>
      <c r="B39" s="18"/>
      <c r="C39" s="23"/>
      <c r="D39" s="30"/>
      <c r="E39" s="30"/>
      <c r="F39" s="30"/>
      <c r="G39" s="30"/>
      <c r="H39" s="30"/>
      <c r="I39" s="30"/>
      <c r="J39" s="30"/>
      <c r="K39" s="30"/>
      <c r="L39" s="30"/>
      <c r="M39" s="30"/>
      <c r="N39" s="30"/>
      <c r="O39" s="18"/>
      <c r="P39" s="18"/>
      <c r="Q39" s="16"/>
    </row>
    <row r="40" spans="1:17" s="28" customFormat="1" x14ac:dyDescent="0.3">
      <c r="A40" s="16"/>
      <c r="B40" s="18"/>
      <c r="C40" s="23"/>
      <c r="D40" s="30"/>
      <c r="E40" s="30"/>
      <c r="F40" s="30"/>
      <c r="G40" s="30"/>
      <c r="H40" s="30"/>
      <c r="I40" s="30"/>
      <c r="J40" s="30"/>
      <c r="K40" s="30"/>
      <c r="L40" s="30"/>
      <c r="M40" s="30"/>
      <c r="N40" s="30"/>
      <c r="O40" s="18"/>
      <c r="P40" s="18"/>
      <c r="Q40" s="16"/>
    </row>
    <row r="41" spans="1:17" s="28" customFormat="1" ht="44.25" customHeight="1" x14ac:dyDescent="0.4">
      <c r="A41" s="16"/>
      <c r="B41" s="18"/>
      <c r="C41" s="50" t="s">
        <v>4</v>
      </c>
      <c r="D41" s="39"/>
      <c r="E41" s="39"/>
      <c r="F41" s="39"/>
      <c r="G41" s="39"/>
      <c r="H41" s="39"/>
      <c r="I41" s="39"/>
      <c r="J41" s="39"/>
      <c r="K41" s="39"/>
      <c r="L41" s="39"/>
      <c r="M41" s="39"/>
      <c r="N41" s="39"/>
      <c r="O41" s="40"/>
      <c r="P41" s="18"/>
      <c r="Q41" s="16"/>
    </row>
    <row r="42" spans="1:17" s="32" customFormat="1" ht="24.95" customHeight="1" x14ac:dyDescent="0.35">
      <c r="A42" s="31"/>
      <c r="B42" s="34"/>
      <c r="C42" s="51" t="s">
        <v>5</v>
      </c>
      <c r="D42" s="42"/>
      <c r="E42" s="42"/>
      <c r="F42" s="42"/>
      <c r="G42" s="42"/>
      <c r="H42" s="42"/>
      <c r="I42" s="42"/>
      <c r="K42" s="42"/>
      <c r="L42" s="42"/>
      <c r="M42" s="42"/>
      <c r="N42" s="42"/>
      <c r="O42" s="41"/>
      <c r="P42" s="34"/>
      <c r="Q42" s="31"/>
    </row>
    <row r="43" spans="1:17" s="33" customFormat="1" ht="63" customHeight="1" x14ac:dyDescent="0.3">
      <c r="A43" s="31"/>
      <c r="B43" s="34"/>
      <c r="C43" s="100" t="s">
        <v>6</v>
      </c>
      <c r="D43" s="101"/>
      <c r="E43" s="101"/>
      <c r="F43" s="101"/>
      <c r="G43" s="59"/>
      <c r="H43" s="59"/>
      <c r="I43" s="53"/>
      <c r="J43" s="54" t="s">
        <v>7</v>
      </c>
      <c r="K43" s="53"/>
      <c r="L43" s="53"/>
      <c r="M43" s="53"/>
      <c r="N43" s="53"/>
      <c r="O43" s="54"/>
      <c r="P43" s="35"/>
      <c r="Q43" s="31"/>
    </row>
    <row r="44" spans="1:17" s="33" customFormat="1" ht="30.95" customHeight="1" x14ac:dyDescent="0.35">
      <c r="A44" s="31"/>
      <c r="B44" s="34"/>
      <c r="C44" s="43" t="s">
        <v>1</v>
      </c>
      <c r="D44" s="43"/>
      <c r="E44" s="43"/>
      <c r="F44" s="43"/>
      <c r="G44" s="43"/>
      <c r="H44" s="43"/>
      <c r="I44" s="43"/>
      <c r="J44" s="55"/>
      <c r="K44" s="43"/>
      <c r="L44" s="43"/>
      <c r="M44" s="43"/>
      <c r="N44" s="43"/>
      <c r="O44" s="55"/>
      <c r="P44" s="35"/>
      <c r="Q44" s="31"/>
    </row>
    <row r="45" spans="1:17" s="33" customFormat="1" ht="16.7" customHeight="1" x14ac:dyDescent="0.35">
      <c r="A45" s="31"/>
      <c r="B45" s="34"/>
      <c r="C45" s="44" t="s">
        <v>8</v>
      </c>
      <c r="D45" s="43"/>
      <c r="E45" s="43"/>
      <c r="F45" s="43"/>
      <c r="G45" s="43"/>
      <c r="H45" s="43"/>
      <c r="I45" s="43"/>
      <c r="J45" s="54" t="s">
        <v>38</v>
      </c>
      <c r="K45" s="43"/>
      <c r="L45" s="43"/>
      <c r="M45" s="43"/>
      <c r="N45" s="43"/>
      <c r="O45" s="54"/>
      <c r="P45" s="35"/>
      <c r="Q45" s="31"/>
    </row>
    <row r="46" spans="1:17" s="33" customFormat="1" ht="16.7" customHeight="1" x14ac:dyDescent="0.35">
      <c r="A46" s="31"/>
      <c r="B46" s="34"/>
      <c r="C46" s="56" t="s">
        <v>9</v>
      </c>
      <c r="D46" s="43"/>
      <c r="E46" s="43"/>
      <c r="F46" s="43"/>
      <c r="G46" s="43"/>
      <c r="H46" s="43"/>
      <c r="I46" s="43"/>
      <c r="J46" s="54" t="s">
        <v>39</v>
      </c>
      <c r="K46" s="43"/>
      <c r="L46" s="43"/>
      <c r="M46" s="43"/>
      <c r="N46" s="43"/>
      <c r="O46" s="54"/>
      <c r="P46" s="35"/>
      <c r="Q46" s="31"/>
    </row>
    <row r="47" spans="1:17" ht="16.7" customHeight="1" x14ac:dyDescent="0.35">
      <c r="A47" s="31"/>
      <c r="B47" s="34"/>
      <c r="C47" s="56" t="s">
        <v>2</v>
      </c>
      <c r="D47" s="45"/>
      <c r="E47" s="45"/>
      <c r="F47" s="45"/>
      <c r="G47" s="45"/>
      <c r="H47" s="45"/>
      <c r="I47" s="45"/>
      <c r="J47" s="54" t="s">
        <v>3</v>
      </c>
      <c r="K47" s="45"/>
      <c r="L47" s="45"/>
      <c r="M47"/>
      <c r="N47" s="45"/>
      <c r="O47" s="54"/>
      <c r="P47" s="35"/>
      <c r="Q47" s="31"/>
    </row>
    <row r="48" spans="1:17" ht="16.7" customHeight="1" x14ac:dyDescent="0.35">
      <c r="A48" s="31"/>
      <c r="B48" s="34"/>
      <c r="C48" s="56"/>
      <c r="D48" s="45"/>
      <c r="E48" s="45"/>
      <c r="F48" s="45"/>
      <c r="G48" s="45"/>
      <c r="H48" s="45"/>
      <c r="I48" s="45"/>
      <c r="K48" s="45"/>
      <c r="L48" s="45"/>
      <c r="M48" s="51" t="s">
        <v>40</v>
      </c>
      <c r="O48" s="42"/>
      <c r="P48" s="35"/>
      <c r="Q48" s="31"/>
    </row>
    <row r="49" spans="1:17" ht="16.7" customHeight="1" x14ac:dyDescent="0.35">
      <c r="A49" s="31"/>
      <c r="B49" s="34"/>
      <c r="C49" s="56"/>
      <c r="D49" s="45"/>
      <c r="E49" s="45"/>
      <c r="F49" s="45"/>
      <c r="G49" s="45"/>
      <c r="H49" s="45"/>
      <c r="I49" s="45"/>
      <c r="J49" s="45"/>
      <c r="K49" s="45"/>
      <c r="L49" s="45"/>
      <c r="M49" s="45"/>
      <c r="N49" s="45"/>
      <c r="O49" s="57"/>
      <c r="P49" s="35"/>
      <c r="Q49" s="31"/>
    </row>
    <row r="50" spans="1:17" s="32" customFormat="1" ht="9.1999999999999993" customHeight="1" x14ac:dyDescent="0.35">
      <c r="A50" s="31"/>
      <c r="B50" s="34"/>
      <c r="C50" s="46"/>
      <c r="D50" s="46"/>
      <c r="E50" s="46"/>
      <c r="F50" s="46"/>
      <c r="G50" s="46"/>
      <c r="H50" s="46"/>
      <c r="I50" s="46"/>
      <c r="J50" s="46"/>
      <c r="K50" s="46"/>
      <c r="L50" s="46"/>
      <c r="M50" s="46"/>
      <c r="N50" s="46"/>
      <c r="O50" s="52"/>
      <c r="P50" s="34"/>
      <c r="Q50" s="31"/>
    </row>
    <row r="51" spans="1:17" s="32" customFormat="1" ht="399.95" customHeight="1" x14ac:dyDescent="0.3">
      <c r="A51" s="31"/>
      <c r="B51" s="31"/>
      <c r="C51" s="31"/>
      <c r="D51" s="31"/>
      <c r="E51" s="31"/>
      <c r="F51" s="31"/>
      <c r="G51" s="31"/>
      <c r="H51" s="31"/>
      <c r="I51" s="31"/>
      <c r="J51" s="31"/>
      <c r="K51" s="31"/>
      <c r="L51" s="31"/>
      <c r="M51" s="31"/>
      <c r="N51" s="31"/>
      <c r="O51" s="31"/>
      <c r="P51" s="31"/>
      <c r="Q51" s="31"/>
    </row>
  </sheetData>
  <sheetProtection password="8E71" sheet="1" objects="1" scenarios="1"/>
  <mergeCells count="9">
    <mergeCell ref="C43:F43"/>
    <mergeCell ref="C8:O8"/>
    <mergeCell ref="E15:G15"/>
    <mergeCell ref="E24:G24"/>
    <mergeCell ref="E25:F25"/>
    <mergeCell ref="L24:M24"/>
    <mergeCell ref="L25:M25"/>
    <mergeCell ref="L26:M26"/>
    <mergeCell ref="L27:M27"/>
  </mergeCells>
  <phoneticPr fontId="0" type="noConversion"/>
  <dataValidations count="2">
    <dataValidation allowBlank="1" sqref="O5:O7 D9:O14 P1:Q14 R1:IV1048576 K28:O42 D28:I42 J49 C1:C41 D44:I49 P28:Q65536 J44 C46:C49 J28:J41 O50:O65536 O44 C44 C51:N65536 O1:O2 D1:N7 A1:B1048576 K44:L49 N44:N49 M44:M46 M48:M49"/>
    <dataValidation allowBlank="1" showInputMessage="1" sqref="F26:F27 N15:Q27 M15:M23 D15:E27 G25:G27 H24:H27 J15:L27 I15:I26 F15:H23"/>
  </dataValidations>
  <hyperlinks>
    <hyperlink ref="J47" r:id="rId1" display="mailto:info@megazyme.com"/>
    <hyperlink ref="J43" r:id="rId2" display="http://www.megazyme.com/"/>
    <hyperlink ref="J46" r:id="rId3"/>
    <hyperlink ref="J45" r:id="rId4"/>
  </hyperlinks>
  <pageMargins left="0.59055118110236227" right="0.59055118110236227" top="0.59055118110236227" bottom="0.98425196850393704" header="0.51181102362204722" footer="0.51181102362204722"/>
  <pageSetup paperSize="9" scale="98" fitToHeight="2" orientation="landscape" horizontalDpi="360" verticalDpi="360" r:id="rId5"/>
  <headerFooter alignWithMargins="0">
    <oddFooter>&amp;LPrinted on &amp;D, Page &amp;P of &amp;N</oddFooter>
  </headerFooter>
  <rowBreaks count="2" manualBreakCount="2">
    <brk id="25" min="1" max="15" man="1"/>
    <brk id="49" min="1" max="15"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7"/>
  <sheetViews>
    <sheetView tabSelected="1" zoomScaleNormal="100" workbookViewId="0">
      <selection activeCell="T8" sqref="T8"/>
    </sheetView>
  </sheetViews>
  <sheetFormatPr defaultColWidth="12.28515625" defaultRowHeight="15" x14ac:dyDescent="0.3"/>
  <cols>
    <col min="1" max="1" width="1" style="1" customWidth="1"/>
    <col min="2" max="2" width="1.140625" style="1" customWidth="1"/>
    <col min="3" max="3" width="4.28515625" style="1" customWidth="1"/>
    <col min="4" max="4" width="24" style="1" customWidth="1"/>
    <col min="5" max="6" width="9.85546875" style="1" customWidth="1"/>
    <col min="7" max="7" width="12.85546875" style="1" hidden="1" customWidth="1"/>
    <col min="8" max="8" width="10.140625" style="1" hidden="1" customWidth="1"/>
    <col min="9" max="9" width="10.140625" style="1" customWidth="1"/>
    <col min="10" max="10" width="10" style="1" customWidth="1"/>
    <col min="11" max="11" width="12.140625" style="1" customWidth="1"/>
    <col min="12" max="12" width="12.85546875" style="1" hidden="1" customWidth="1"/>
    <col min="13" max="13" width="18.140625" style="1" hidden="1" customWidth="1"/>
    <col min="14" max="14" width="18.140625" style="1" customWidth="1"/>
    <col min="15" max="15" width="10.42578125" style="1" customWidth="1"/>
    <col min="16" max="16" width="12.85546875" style="1" hidden="1" customWidth="1"/>
    <col min="17" max="17" width="21.28515625" style="1" hidden="1" customWidth="1"/>
    <col min="18" max="18" width="21.28515625" style="1" customWidth="1"/>
    <col min="19" max="19" width="0.7109375" style="1" customWidth="1"/>
    <col min="20" max="59" width="79.42578125" style="1" customWidth="1"/>
    <col min="60" max="16384" width="12.28515625" style="1"/>
  </cols>
  <sheetData>
    <row r="1" spans="1:59" ht="7.7" customHeight="1" x14ac:dyDescent="0.3">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row>
    <row r="2" spans="1:59" ht="99.75" customHeight="1" x14ac:dyDescent="0.3">
      <c r="A2" s="7"/>
      <c r="B2" s="4"/>
      <c r="C2" s="4"/>
      <c r="D2" s="4"/>
      <c r="E2" s="4"/>
      <c r="F2" s="4"/>
      <c r="G2" s="4"/>
      <c r="H2" s="4"/>
      <c r="I2" s="4"/>
      <c r="J2" s="4"/>
      <c r="K2" s="4"/>
      <c r="L2" s="4"/>
      <c r="M2" s="4"/>
      <c r="N2" s="4"/>
      <c r="O2" s="4"/>
      <c r="P2" s="4"/>
      <c r="Q2" s="4"/>
      <c r="R2" s="4"/>
      <c r="S2" s="4"/>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47.25" customHeight="1" x14ac:dyDescent="0.3">
      <c r="A3" s="7"/>
      <c r="B3" s="4"/>
      <c r="C3" s="4"/>
      <c r="D3" s="4"/>
      <c r="E3" s="4"/>
      <c r="F3" s="4"/>
      <c r="G3" s="4"/>
      <c r="H3" s="4"/>
      <c r="I3" s="4"/>
      <c r="J3" s="4"/>
      <c r="K3" s="4"/>
      <c r="L3" s="4"/>
      <c r="M3" s="4"/>
      <c r="N3" s="4"/>
      <c r="O3" s="4"/>
      <c r="P3" s="4"/>
      <c r="Q3" s="4"/>
      <c r="R3" s="4"/>
      <c r="S3" s="4"/>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row>
    <row r="4" spans="1:59" x14ac:dyDescent="0.3">
      <c r="A4" s="7"/>
      <c r="B4" s="4"/>
      <c r="C4" s="4"/>
      <c r="D4" s="5" t="s">
        <v>10</v>
      </c>
      <c r="E4" s="113"/>
      <c r="F4" s="113"/>
      <c r="G4" s="95"/>
      <c r="H4" s="4"/>
      <c r="I4" s="4"/>
      <c r="J4" s="66"/>
      <c r="K4" s="4"/>
      <c r="L4" s="4"/>
      <c r="M4" s="4"/>
      <c r="N4" s="4"/>
      <c r="O4" s="4"/>
      <c r="P4" s="4"/>
      <c r="Q4" s="4"/>
      <c r="R4" s="4"/>
      <c r="S4" s="4"/>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row>
    <row r="5" spans="1:59" ht="15.2" customHeight="1" x14ac:dyDescent="0.3">
      <c r="A5" s="7"/>
      <c r="B5" s="4"/>
      <c r="C5" s="4"/>
      <c r="D5" s="4"/>
      <c r="E5" s="4"/>
      <c r="F5" s="4"/>
      <c r="G5" s="4"/>
      <c r="H5" s="3"/>
      <c r="I5" s="3"/>
      <c r="J5" s="4"/>
      <c r="K5" s="4"/>
      <c r="L5" s="4"/>
      <c r="M5" s="4"/>
      <c r="N5" s="4"/>
      <c r="O5" s="4"/>
      <c r="P5" s="4"/>
      <c r="Q5" s="4"/>
      <c r="R5" s="4"/>
      <c r="S5" s="4"/>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x14ac:dyDescent="0.3">
      <c r="A6" s="7"/>
      <c r="B6" s="4"/>
      <c r="C6" s="3"/>
      <c r="D6" s="3"/>
      <c r="E6" s="5" t="s">
        <v>37</v>
      </c>
      <c r="G6" s="4"/>
      <c r="H6" s="3"/>
      <c r="I6" s="3"/>
      <c r="J6" s="4"/>
      <c r="K6" s="4"/>
      <c r="L6" s="3"/>
      <c r="M6" s="3"/>
      <c r="N6" s="3"/>
      <c r="O6" s="4"/>
      <c r="P6" s="3"/>
      <c r="Q6" s="3"/>
      <c r="R6" s="3"/>
      <c r="S6" s="3"/>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3">
      <c r="A7" s="7"/>
      <c r="B7" s="4"/>
      <c r="C7" s="3"/>
      <c r="D7" s="3"/>
      <c r="E7" s="64" t="s">
        <v>28</v>
      </c>
      <c r="F7" s="64" t="s">
        <v>29</v>
      </c>
      <c r="I7" s="64" t="s">
        <v>30</v>
      </c>
      <c r="J7" s="64" t="s">
        <v>31</v>
      </c>
      <c r="K7" s="68" t="s">
        <v>24</v>
      </c>
      <c r="L7" s="3"/>
      <c r="M7" s="3"/>
      <c r="N7" s="3"/>
      <c r="O7" s="4"/>
      <c r="P7" s="3"/>
      <c r="Q7" s="3"/>
      <c r="R7" s="3"/>
      <c r="S7" s="3"/>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3">
      <c r="A8" s="7"/>
      <c r="B8" s="4"/>
      <c r="C8" s="3"/>
      <c r="D8" s="3"/>
      <c r="E8" s="67"/>
      <c r="F8" s="67"/>
      <c r="G8" s="97" t="str">
        <f>IF(AND(ISNUMBER(Replicate_ave),Replicate_ave&gt;0),150/Replicate_ave,"--")</f>
        <v>--</v>
      </c>
      <c r="H8" s="96">
        <f>IF(COUNT(E8,F8,I8,J8)=0,0,AVERAGE(E8,F8,I8,J8))</f>
        <v>0</v>
      </c>
      <c r="I8" s="67"/>
      <c r="J8" s="67"/>
      <c r="K8" s="98">
        <f>Replicate_ave</f>
        <v>0</v>
      </c>
      <c r="M8" s="3"/>
      <c r="N8" s="3"/>
      <c r="O8" s="4"/>
      <c r="P8" s="3"/>
      <c r="Q8" s="3"/>
      <c r="R8" s="3"/>
      <c r="S8" s="3"/>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6.6" customHeight="1" x14ac:dyDescent="0.3">
      <c r="A9" s="7"/>
      <c r="B9" s="4"/>
      <c r="C9" s="3"/>
      <c r="D9" s="3"/>
      <c r="E9" s="89"/>
      <c r="F9" s="89"/>
      <c r="G9" s="89"/>
      <c r="H9" s="3"/>
      <c r="I9" s="3"/>
      <c r="J9" s="89"/>
      <c r="K9" s="88"/>
      <c r="L9" s="3"/>
      <c r="M9" s="3"/>
      <c r="N9" s="3"/>
      <c r="O9" s="4"/>
      <c r="P9" s="3"/>
      <c r="Q9" s="3"/>
      <c r="R9" s="3"/>
      <c r="S9" s="3"/>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s="2" customFormat="1" x14ac:dyDescent="0.3">
      <c r="A10" s="7"/>
      <c r="B10" s="4"/>
      <c r="C10" s="4"/>
      <c r="D10" s="4"/>
      <c r="E10" s="72" t="str">
        <f>Factor</f>
        <v>--</v>
      </c>
      <c r="F10" s="76" t="s">
        <v>36</v>
      </c>
      <c r="G10" s="4"/>
      <c r="H10" s="3"/>
      <c r="I10" s="3"/>
      <c r="J10" s="4"/>
      <c r="K10" s="4"/>
      <c r="L10" s="4"/>
      <c r="M10" s="4"/>
      <c r="N10" s="4"/>
      <c r="O10" s="4"/>
      <c r="P10" s="4"/>
      <c r="Q10" s="4"/>
      <c r="R10" s="4"/>
      <c r="S10" s="4"/>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s="2" customFormat="1" x14ac:dyDescent="0.3">
      <c r="A11" s="7"/>
      <c r="B11" s="4"/>
      <c r="C11" s="4"/>
      <c r="D11" s="4"/>
      <c r="F11" s="4"/>
      <c r="G11" s="4"/>
      <c r="H11" s="4"/>
      <c r="I11" s="4"/>
      <c r="J11" s="4"/>
      <c r="K11" s="4"/>
      <c r="L11" s="4"/>
      <c r="M11" s="4"/>
      <c r="N11" s="4"/>
      <c r="O11" s="4"/>
      <c r="P11" s="4"/>
      <c r="Q11" s="4"/>
      <c r="R11" s="4"/>
      <c r="S11" s="4"/>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s="13" customFormat="1" ht="54.95" customHeight="1" x14ac:dyDescent="0.2">
      <c r="A12" s="9"/>
      <c r="B12" s="10"/>
      <c r="C12" s="58"/>
      <c r="D12" s="8" t="s">
        <v>0</v>
      </c>
      <c r="E12" s="106" t="s">
        <v>23</v>
      </c>
      <c r="F12" s="111"/>
      <c r="G12" s="111"/>
      <c r="H12" s="111"/>
      <c r="I12" s="112"/>
      <c r="J12" s="21" t="s">
        <v>26</v>
      </c>
      <c r="K12" s="21" t="s">
        <v>32</v>
      </c>
      <c r="L12" s="65" t="s">
        <v>33</v>
      </c>
      <c r="M12" s="94" t="s">
        <v>34</v>
      </c>
      <c r="N12" s="14" t="s">
        <v>34</v>
      </c>
      <c r="O12" s="21" t="s">
        <v>27</v>
      </c>
      <c r="P12" s="65" t="s">
        <v>35</v>
      </c>
      <c r="Q12" s="94" t="s">
        <v>35</v>
      </c>
      <c r="R12" s="14" t="s">
        <v>35</v>
      </c>
      <c r="S12" s="11"/>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s="13" customFormat="1" ht="21.6" customHeight="1" x14ac:dyDescent="0.2">
      <c r="A13" s="9"/>
      <c r="B13" s="10"/>
      <c r="C13" s="58"/>
      <c r="D13" s="61"/>
      <c r="E13" s="106" t="s">
        <v>21</v>
      </c>
      <c r="F13" s="108"/>
      <c r="G13" s="65" t="s">
        <v>25</v>
      </c>
      <c r="H13" s="92" t="s">
        <v>22</v>
      </c>
      <c r="I13" s="62" t="s">
        <v>22</v>
      </c>
      <c r="J13" s="58"/>
      <c r="K13" s="63"/>
      <c r="L13" s="74"/>
      <c r="M13" s="74"/>
      <c r="N13" s="63"/>
      <c r="O13" s="63"/>
      <c r="P13" s="74"/>
      <c r="Q13" s="74"/>
      <c r="R13" s="63"/>
      <c r="S13" s="11"/>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row>
    <row r="14" spans="1:59" x14ac:dyDescent="0.3">
      <c r="A14" s="7"/>
      <c r="B14" s="4"/>
      <c r="C14" s="60">
        <v>1</v>
      </c>
      <c r="D14" s="69"/>
      <c r="E14" s="15"/>
      <c r="F14" s="15"/>
      <c r="G14" s="73">
        <f>IF(COUNT(E14:F14)=0,0,AVERAGE(E14:F14))</f>
        <v>0</v>
      </c>
      <c r="H14" s="93" t="str">
        <f t="shared" ref="H14:H53" si="0">IF(OR(ISNUMBER(Sample_1),ISNUMBER(Sample_2)),Sample_ave,"")</f>
        <v/>
      </c>
      <c r="I14" s="90" t="str">
        <f>H14</f>
        <v/>
      </c>
      <c r="J14" s="69"/>
      <c r="K14" s="69">
        <v>0.1</v>
      </c>
      <c r="L14" s="75" t="e">
        <f t="shared" ref="L14:L53" si="1">Absorbance*Factor*12.04/Extract_vol*100/Sample_weight*1/1000*162/180</f>
        <v>#VALUE!</v>
      </c>
      <c r="M14" s="72" t="str">
        <f t="shared" ref="M14:M53" si="2">IF(ISERROR(Starch_g_100g),"",Starch_g_100g)</f>
        <v/>
      </c>
      <c r="N14" s="70" t="str">
        <f>M14</f>
        <v/>
      </c>
      <c r="O14" s="69"/>
      <c r="P14" s="75" t="e">
        <f>Starch_g_100g*100/(100-Moisture)</f>
        <v>#VALUE!</v>
      </c>
      <c r="Q14" s="72" t="str">
        <f>IF(OR(ISBLANK(M14),ISBLANK(Moisture),ISERROR(Starch_g_100g_dwb)),"",Starch_g_100g_dwb)</f>
        <v/>
      </c>
      <c r="R14" s="70" t="str">
        <f>Q14</f>
        <v/>
      </c>
      <c r="S14" s="4"/>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row>
    <row r="15" spans="1:59" x14ac:dyDescent="0.3">
      <c r="A15" s="7"/>
      <c r="B15" s="4"/>
      <c r="C15" s="60">
        <v>2</v>
      </c>
      <c r="D15" s="69"/>
      <c r="E15" s="15"/>
      <c r="F15" s="15"/>
      <c r="G15" s="73">
        <f t="shared" ref="G15:G53" si="3">IF(COUNT(E15:F15)=0,0,AVERAGE(E15:F15))</f>
        <v>0</v>
      </c>
      <c r="H15" s="93" t="str">
        <f t="shared" si="0"/>
        <v/>
      </c>
      <c r="I15" s="90" t="str">
        <f t="shared" ref="I15:I53" si="4">H15</f>
        <v/>
      </c>
      <c r="J15" s="69"/>
      <c r="K15" s="69">
        <v>0.1</v>
      </c>
      <c r="L15" s="75" t="e">
        <f t="shared" si="1"/>
        <v>#VALUE!</v>
      </c>
      <c r="M15" s="72" t="str">
        <f t="shared" si="2"/>
        <v/>
      </c>
      <c r="N15" s="70" t="str">
        <f t="shared" ref="N15:N53" si="5">M15</f>
        <v/>
      </c>
      <c r="O15" s="69"/>
      <c r="P15" s="75" t="e">
        <f t="shared" ref="P15:P53" si="6">Starch_g_100g*100/(100-Moisture)</f>
        <v>#VALUE!</v>
      </c>
      <c r="Q15" s="72" t="str">
        <f t="shared" ref="Q15:Q53" si="7">IF(OR(ISBLANK(M15),ISBLANK(Moisture),ISERROR(Starch_g_100g_dwb)),"",Starch_g_100g_dwb)</f>
        <v/>
      </c>
      <c r="R15" s="70" t="str">
        <f t="shared" ref="R15:R53" si="8">Q15</f>
        <v/>
      </c>
      <c r="S15" s="4"/>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row>
    <row r="16" spans="1:59" x14ac:dyDescent="0.3">
      <c r="A16" s="7"/>
      <c r="B16" s="4"/>
      <c r="C16" s="60">
        <v>3</v>
      </c>
      <c r="D16" s="69"/>
      <c r="E16" s="15"/>
      <c r="F16" s="15"/>
      <c r="G16" s="73">
        <f t="shared" si="3"/>
        <v>0</v>
      </c>
      <c r="H16" s="93" t="str">
        <f t="shared" si="0"/>
        <v/>
      </c>
      <c r="I16" s="90" t="str">
        <f t="shared" si="4"/>
        <v/>
      </c>
      <c r="J16" s="69"/>
      <c r="K16" s="69">
        <v>0.1</v>
      </c>
      <c r="L16" s="75" t="e">
        <f t="shared" si="1"/>
        <v>#VALUE!</v>
      </c>
      <c r="M16" s="72" t="str">
        <f t="shared" si="2"/>
        <v/>
      </c>
      <c r="N16" s="70" t="str">
        <f t="shared" si="5"/>
        <v/>
      </c>
      <c r="O16" s="69"/>
      <c r="P16" s="75" t="e">
        <f t="shared" si="6"/>
        <v>#VALUE!</v>
      </c>
      <c r="Q16" s="72" t="str">
        <f t="shared" si="7"/>
        <v/>
      </c>
      <c r="R16" s="70" t="str">
        <f t="shared" si="8"/>
        <v/>
      </c>
      <c r="S16" s="4"/>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row>
    <row r="17" spans="1:59" x14ac:dyDescent="0.3">
      <c r="A17" s="7"/>
      <c r="B17" s="4"/>
      <c r="C17" s="60">
        <v>4</v>
      </c>
      <c r="D17" s="69"/>
      <c r="E17" s="15"/>
      <c r="F17" s="15"/>
      <c r="G17" s="73">
        <f t="shared" si="3"/>
        <v>0</v>
      </c>
      <c r="H17" s="93" t="str">
        <f t="shared" si="0"/>
        <v/>
      </c>
      <c r="I17" s="90" t="str">
        <f t="shared" si="4"/>
        <v/>
      </c>
      <c r="J17" s="69"/>
      <c r="K17" s="69">
        <v>0.1</v>
      </c>
      <c r="L17" s="75" t="e">
        <f t="shared" si="1"/>
        <v>#VALUE!</v>
      </c>
      <c r="M17" s="72" t="str">
        <f t="shared" si="2"/>
        <v/>
      </c>
      <c r="N17" s="70" t="str">
        <f t="shared" si="5"/>
        <v/>
      </c>
      <c r="O17" s="69"/>
      <c r="P17" s="75" t="e">
        <f t="shared" si="6"/>
        <v>#VALUE!</v>
      </c>
      <c r="Q17" s="72" t="str">
        <f t="shared" si="7"/>
        <v/>
      </c>
      <c r="R17" s="70" t="str">
        <f t="shared" si="8"/>
        <v/>
      </c>
      <c r="S17" s="4"/>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row>
    <row r="18" spans="1:59" x14ac:dyDescent="0.3">
      <c r="A18" s="7"/>
      <c r="B18" s="4"/>
      <c r="C18" s="60">
        <v>5</v>
      </c>
      <c r="D18" s="69"/>
      <c r="E18" s="15"/>
      <c r="F18" s="15"/>
      <c r="G18" s="73">
        <f t="shared" si="3"/>
        <v>0</v>
      </c>
      <c r="H18" s="93" t="str">
        <f t="shared" si="0"/>
        <v/>
      </c>
      <c r="I18" s="90" t="str">
        <f t="shared" si="4"/>
        <v/>
      </c>
      <c r="J18" s="69"/>
      <c r="K18" s="69">
        <v>0.1</v>
      </c>
      <c r="L18" s="75" t="e">
        <f t="shared" si="1"/>
        <v>#VALUE!</v>
      </c>
      <c r="M18" s="72" t="str">
        <f t="shared" si="2"/>
        <v/>
      </c>
      <c r="N18" s="70" t="str">
        <f t="shared" si="5"/>
        <v/>
      </c>
      <c r="O18" s="69"/>
      <c r="P18" s="75" t="e">
        <f t="shared" si="6"/>
        <v>#VALUE!</v>
      </c>
      <c r="Q18" s="72" t="str">
        <f t="shared" si="7"/>
        <v/>
      </c>
      <c r="R18" s="70" t="str">
        <f t="shared" si="8"/>
        <v/>
      </c>
      <c r="S18" s="4"/>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row>
    <row r="19" spans="1:59" x14ac:dyDescent="0.3">
      <c r="A19" s="7"/>
      <c r="B19" s="4"/>
      <c r="C19" s="60">
        <v>6</v>
      </c>
      <c r="D19" s="69"/>
      <c r="E19" s="15"/>
      <c r="F19" s="15"/>
      <c r="G19" s="73">
        <f t="shared" si="3"/>
        <v>0</v>
      </c>
      <c r="H19" s="93" t="str">
        <f t="shared" si="0"/>
        <v/>
      </c>
      <c r="I19" s="90" t="str">
        <f t="shared" si="4"/>
        <v/>
      </c>
      <c r="J19" s="69"/>
      <c r="K19" s="69">
        <v>0.1</v>
      </c>
      <c r="L19" s="75" t="e">
        <f t="shared" si="1"/>
        <v>#VALUE!</v>
      </c>
      <c r="M19" s="72" t="str">
        <f t="shared" si="2"/>
        <v/>
      </c>
      <c r="N19" s="70" t="str">
        <f t="shared" si="5"/>
        <v/>
      </c>
      <c r="O19" s="69"/>
      <c r="P19" s="75" t="e">
        <f t="shared" si="6"/>
        <v>#VALUE!</v>
      </c>
      <c r="Q19" s="72" t="str">
        <f t="shared" si="7"/>
        <v/>
      </c>
      <c r="R19" s="70" t="str">
        <f t="shared" si="8"/>
        <v/>
      </c>
      <c r="S19" s="4"/>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row>
    <row r="20" spans="1:59" x14ac:dyDescent="0.3">
      <c r="A20" s="7"/>
      <c r="B20" s="4"/>
      <c r="C20" s="60">
        <v>7</v>
      </c>
      <c r="D20" s="69"/>
      <c r="E20" s="15"/>
      <c r="F20" s="15"/>
      <c r="G20" s="73">
        <f t="shared" si="3"/>
        <v>0</v>
      </c>
      <c r="H20" s="93" t="str">
        <f t="shared" si="0"/>
        <v/>
      </c>
      <c r="I20" s="90" t="str">
        <f t="shared" si="4"/>
        <v/>
      </c>
      <c r="J20" s="69"/>
      <c r="K20" s="69">
        <v>0.1</v>
      </c>
      <c r="L20" s="75" t="e">
        <f t="shared" si="1"/>
        <v>#VALUE!</v>
      </c>
      <c r="M20" s="72" t="str">
        <f t="shared" si="2"/>
        <v/>
      </c>
      <c r="N20" s="70" t="str">
        <f t="shared" si="5"/>
        <v/>
      </c>
      <c r="O20" s="69"/>
      <c r="P20" s="75" t="e">
        <f t="shared" si="6"/>
        <v>#VALUE!</v>
      </c>
      <c r="Q20" s="72" t="str">
        <f t="shared" si="7"/>
        <v/>
      </c>
      <c r="R20" s="70" t="str">
        <f t="shared" si="8"/>
        <v/>
      </c>
      <c r="S20" s="4"/>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row>
    <row r="21" spans="1:59" x14ac:dyDescent="0.3">
      <c r="A21" s="7"/>
      <c r="B21" s="4"/>
      <c r="C21" s="60">
        <v>8</v>
      </c>
      <c r="D21" s="69"/>
      <c r="E21" s="15"/>
      <c r="F21" s="15"/>
      <c r="G21" s="73">
        <f t="shared" si="3"/>
        <v>0</v>
      </c>
      <c r="H21" s="93" t="str">
        <f t="shared" si="0"/>
        <v/>
      </c>
      <c r="I21" s="90" t="str">
        <f t="shared" si="4"/>
        <v/>
      </c>
      <c r="J21" s="69"/>
      <c r="K21" s="69">
        <v>0.1</v>
      </c>
      <c r="L21" s="75" t="e">
        <f t="shared" si="1"/>
        <v>#VALUE!</v>
      </c>
      <c r="M21" s="72" t="str">
        <f t="shared" si="2"/>
        <v/>
      </c>
      <c r="N21" s="70" t="str">
        <f t="shared" si="5"/>
        <v/>
      </c>
      <c r="O21" s="69"/>
      <c r="P21" s="75" t="e">
        <f t="shared" si="6"/>
        <v>#VALUE!</v>
      </c>
      <c r="Q21" s="72" t="str">
        <f t="shared" si="7"/>
        <v/>
      </c>
      <c r="R21" s="70" t="str">
        <f t="shared" si="8"/>
        <v/>
      </c>
      <c r="S21" s="4"/>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row>
    <row r="22" spans="1:59" x14ac:dyDescent="0.3">
      <c r="A22" s="7"/>
      <c r="B22" s="4"/>
      <c r="C22" s="60">
        <v>9</v>
      </c>
      <c r="D22" s="69"/>
      <c r="E22" s="15"/>
      <c r="F22" s="15"/>
      <c r="G22" s="73">
        <f t="shared" si="3"/>
        <v>0</v>
      </c>
      <c r="H22" s="93" t="str">
        <f t="shared" si="0"/>
        <v/>
      </c>
      <c r="I22" s="90" t="str">
        <f t="shared" si="4"/>
        <v/>
      </c>
      <c r="J22" s="69"/>
      <c r="K22" s="69">
        <v>0.1</v>
      </c>
      <c r="L22" s="75" t="e">
        <f t="shared" si="1"/>
        <v>#VALUE!</v>
      </c>
      <c r="M22" s="72" t="str">
        <f t="shared" si="2"/>
        <v/>
      </c>
      <c r="N22" s="70" t="str">
        <f t="shared" si="5"/>
        <v/>
      </c>
      <c r="O22" s="69"/>
      <c r="P22" s="75" t="e">
        <f t="shared" si="6"/>
        <v>#VALUE!</v>
      </c>
      <c r="Q22" s="72" t="str">
        <f t="shared" si="7"/>
        <v/>
      </c>
      <c r="R22" s="70" t="str">
        <f t="shared" si="8"/>
        <v/>
      </c>
      <c r="S22" s="4"/>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row>
    <row r="23" spans="1:59" x14ac:dyDescent="0.3">
      <c r="A23" s="7"/>
      <c r="B23" s="4"/>
      <c r="C23" s="60">
        <v>10</v>
      </c>
      <c r="D23" s="69"/>
      <c r="E23" s="15"/>
      <c r="F23" s="15"/>
      <c r="G23" s="73">
        <f t="shared" si="3"/>
        <v>0</v>
      </c>
      <c r="H23" s="93" t="str">
        <f t="shared" si="0"/>
        <v/>
      </c>
      <c r="I23" s="90" t="str">
        <f t="shared" si="4"/>
        <v/>
      </c>
      <c r="J23" s="69"/>
      <c r="K23" s="69">
        <v>0.1</v>
      </c>
      <c r="L23" s="75" t="e">
        <f t="shared" si="1"/>
        <v>#VALUE!</v>
      </c>
      <c r="M23" s="72" t="str">
        <f t="shared" si="2"/>
        <v/>
      </c>
      <c r="N23" s="70" t="str">
        <f t="shared" si="5"/>
        <v/>
      </c>
      <c r="O23" s="69"/>
      <c r="P23" s="75" t="e">
        <f t="shared" si="6"/>
        <v>#VALUE!</v>
      </c>
      <c r="Q23" s="72" t="str">
        <f t="shared" si="7"/>
        <v/>
      </c>
      <c r="R23" s="70" t="str">
        <f t="shared" si="8"/>
        <v/>
      </c>
      <c r="S23" s="4"/>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row>
    <row r="24" spans="1:59" x14ac:dyDescent="0.3">
      <c r="A24" s="7"/>
      <c r="B24" s="4"/>
      <c r="C24" s="60">
        <v>11</v>
      </c>
      <c r="D24" s="69"/>
      <c r="E24" s="15"/>
      <c r="F24" s="15"/>
      <c r="G24" s="73">
        <f t="shared" si="3"/>
        <v>0</v>
      </c>
      <c r="H24" s="93" t="str">
        <f t="shared" si="0"/>
        <v/>
      </c>
      <c r="I24" s="90" t="str">
        <f t="shared" si="4"/>
        <v/>
      </c>
      <c r="J24" s="69"/>
      <c r="K24" s="69">
        <v>0.1</v>
      </c>
      <c r="L24" s="75" t="e">
        <f t="shared" si="1"/>
        <v>#VALUE!</v>
      </c>
      <c r="M24" s="72" t="str">
        <f t="shared" si="2"/>
        <v/>
      </c>
      <c r="N24" s="70" t="str">
        <f t="shared" si="5"/>
        <v/>
      </c>
      <c r="O24" s="69"/>
      <c r="P24" s="75" t="e">
        <f t="shared" si="6"/>
        <v>#VALUE!</v>
      </c>
      <c r="Q24" s="72" t="str">
        <f t="shared" si="7"/>
        <v/>
      </c>
      <c r="R24" s="70" t="str">
        <f t="shared" si="8"/>
        <v/>
      </c>
      <c r="S24" s="4"/>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row>
    <row r="25" spans="1:59" x14ac:dyDescent="0.3">
      <c r="A25" s="7"/>
      <c r="B25" s="4"/>
      <c r="C25" s="60">
        <v>12</v>
      </c>
      <c r="D25" s="69"/>
      <c r="E25" s="15"/>
      <c r="F25" s="15"/>
      <c r="G25" s="73">
        <f t="shared" si="3"/>
        <v>0</v>
      </c>
      <c r="H25" s="93" t="str">
        <f t="shared" si="0"/>
        <v/>
      </c>
      <c r="I25" s="90" t="str">
        <f t="shared" si="4"/>
        <v/>
      </c>
      <c r="J25" s="69"/>
      <c r="K25" s="69">
        <v>0.1</v>
      </c>
      <c r="L25" s="75" t="e">
        <f t="shared" si="1"/>
        <v>#VALUE!</v>
      </c>
      <c r="M25" s="72" t="str">
        <f t="shared" si="2"/>
        <v/>
      </c>
      <c r="N25" s="70" t="str">
        <f t="shared" si="5"/>
        <v/>
      </c>
      <c r="O25" s="69"/>
      <c r="P25" s="75" t="e">
        <f t="shared" si="6"/>
        <v>#VALUE!</v>
      </c>
      <c r="Q25" s="72" t="str">
        <f t="shared" si="7"/>
        <v/>
      </c>
      <c r="R25" s="70" t="str">
        <f t="shared" si="8"/>
        <v/>
      </c>
      <c r="S25" s="4"/>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row>
    <row r="26" spans="1:59" x14ac:dyDescent="0.3">
      <c r="A26" s="7"/>
      <c r="B26" s="4"/>
      <c r="C26" s="60">
        <v>13</v>
      </c>
      <c r="D26" s="69"/>
      <c r="E26" s="15"/>
      <c r="F26" s="15"/>
      <c r="G26" s="73">
        <f t="shared" si="3"/>
        <v>0</v>
      </c>
      <c r="H26" s="93" t="str">
        <f t="shared" si="0"/>
        <v/>
      </c>
      <c r="I26" s="90" t="str">
        <f t="shared" si="4"/>
        <v/>
      </c>
      <c r="J26" s="69"/>
      <c r="K26" s="69">
        <v>0.1</v>
      </c>
      <c r="L26" s="75" t="e">
        <f t="shared" si="1"/>
        <v>#VALUE!</v>
      </c>
      <c r="M26" s="72" t="str">
        <f t="shared" si="2"/>
        <v/>
      </c>
      <c r="N26" s="70" t="str">
        <f t="shared" si="5"/>
        <v/>
      </c>
      <c r="O26" s="69"/>
      <c r="P26" s="75" t="e">
        <f t="shared" si="6"/>
        <v>#VALUE!</v>
      </c>
      <c r="Q26" s="72" t="str">
        <f t="shared" si="7"/>
        <v/>
      </c>
      <c r="R26" s="70" t="str">
        <f t="shared" si="8"/>
        <v/>
      </c>
      <c r="S26" s="4"/>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row>
    <row r="27" spans="1:59" x14ac:dyDescent="0.3">
      <c r="A27" s="7"/>
      <c r="B27" s="4"/>
      <c r="C27" s="60">
        <v>14</v>
      </c>
      <c r="D27" s="69"/>
      <c r="E27" s="15"/>
      <c r="F27" s="15"/>
      <c r="G27" s="73">
        <f t="shared" si="3"/>
        <v>0</v>
      </c>
      <c r="H27" s="93" t="str">
        <f t="shared" si="0"/>
        <v/>
      </c>
      <c r="I27" s="90" t="str">
        <f t="shared" si="4"/>
        <v/>
      </c>
      <c r="J27" s="69"/>
      <c r="K27" s="69">
        <v>0.1</v>
      </c>
      <c r="L27" s="75" t="e">
        <f t="shared" si="1"/>
        <v>#VALUE!</v>
      </c>
      <c r="M27" s="72" t="str">
        <f t="shared" si="2"/>
        <v/>
      </c>
      <c r="N27" s="70" t="str">
        <f t="shared" si="5"/>
        <v/>
      </c>
      <c r="O27" s="69"/>
      <c r="P27" s="75" t="e">
        <f t="shared" si="6"/>
        <v>#VALUE!</v>
      </c>
      <c r="Q27" s="72" t="str">
        <f t="shared" si="7"/>
        <v/>
      </c>
      <c r="R27" s="70" t="str">
        <f t="shared" si="8"/>
        <v/>
      </c>
      <c r="S27" s="4"/>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row>
    <row r="28" spans="1:59" x14ac:dyDescent="0.3">
      <c r="A28" s="7"/>
      <c r="B28" s="4"/>
      <c r="C28" s="60">
        <v>15</v>
      </c>
      <c r="D28" s="69"/>
      <c r="E28" s="15"/>
      <c r="F28" s="15"/>
      <c r="G28" s="73">
        <f t="shared" si="3"/>
        <v>0</v>
      </c>
      <c r="H28" s="93" t="str">
        <f t="shared" si="0"/>
        <v/>
      </c>
      <c r="I28" s="90" t="str">
        <f t="shared" si="4"/>
        <v/>
      </c>
      <c r="J28" s="69"/>
      <c r="K28" s="69">
        <v>0.1</v>
      </c>
      <c r="L28" s="75" t="e">
        <f t="shared" si="1"/>
        <v>#VALUE!</v>
      </c>
      <c r="M28" s="72" t="str">
        <f t="shared" si="2"/>
        <v/>
      </c>
      <c r="N28" s="70" t="str">
        <f t="shared" si="5"/>
        <v/>
      </c>
      <c r="O28" s="69"/>
      <c r="P28" s="75" t="e">
        <f t="shared" si="6"/>
        <v>#VALUE!</v>
      </c>
      <c r="Q28" s="72" t="str">
        <f t="shared" si="7"/>
        <v/>
      </c>
      <c r="R28" s="70" t="str">
        <f t="shared" si="8"/>
        <v/>
      </c>
      <c r="S28" s="4"/>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row>
    <row r="29" spans="1:59" x14ac:dyDescent="0.3">
      <c r="A29" s="7"/>
      <c r="B29" s="4"/>
      <c r="C29" s="60">
        <v>16</v>
      </c>
      <c r="D29" s="69"/>
      <c r="E29" s="15"/>
      <c r="F29" s="15"/>
      <c r="G29" s="73">
        <f t="shared" si="3"/>
        <v>0</v>
      </c>
      <c r="H29" s="93" t="str">
        <f t="shared" si="0"/>
        <v/>
      </c>
      <c r="I29" s="90" t="str">
        <f t="shared" si="4"/>
        <v/>
      </c>
      <c r="J29" s="69"/>
      <c r="K29" s="69">
        <v>0.1</v>
      </c>
      <c r="L29" s="75" t="e">
        <f t="shared" si="1"/>
        <v>#VALUE!</v>
      </c>
      <c r="M29" s="72" t="str">
        <f t="shared" si="2"/>
        <v/>
      </c>
      <c r="N29" s="70" t="str">
        <f t="shared" si="5"/>
        <v/>
      </c>
      <c r="O29" s="69"/>
      <c r="P29" s="75" t="e">
        <f t="shared" si="6"/>
        <v>#VALUE!</v>
      </c>
      <c r="Q29" s="72" t="str">
        <f t="shared" si="7"/>
        <v/>
      </c>
      <c r="R29" s="70" t="str">
        <f t="shared" si="8"/>
        <v/>
      </c>
      <c r="S29" s="4"/>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row>
    <row r="30" spans="1:59" x14ac:dyDescent="0.3">
      <c r="A30" s="7"/>
      <c r="B30" s="4"/>
      <c r="C30" s="60">
        <v>17</v>
      </c>
      <c r="D30" s="69"/>
      <c r="E30" s="15"/>
      <c r="F30" s="15"/>
      <c r="G30" s="73">
        <f t="shared" si="3"/>
        <v>0</v>
      </c>
      <c r="H30" s="93" t="str">
        <f t="shared" si="0"/>
        <v/>
      </c>
      <c r="I30" s="90" t="str">
        <f t="shared" si="4"/>
        <v/>
      </c>
      <c r="J30" s="69"/>
      <c r="K30" s="69">
        <v>0.1</v>
      </c>
      <c r="L30" s="75" t="e">
        <f t="shared" si="1"/>
        <v>#VALUE!</v>
      </c>
      <c r="M30" s="72" t="str">
        <f t="shared" si="2"/>
        <v/>
      </c>
      <c r="N30" s="70" t="str">
        <f t="shared" si="5"/>
        <v/>
      </c>
      <c r="O30" s="69"/>
      <c r="P30" s="75" t="e">
        <f t="shared" si="6"/>
        <v>#VALUE!</v>
      </c>
      <c r="Q30" s="72" t="str">
        <f t="shared" si="7"/>
        <v/>
      </c>
      <c r="R30" s="70" t="str">
        <f t="shared" si="8"/>
        <v/>
      </c>
      <c r="S30" s="4"/>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row>
    <row r="31" spans="1:59" x14ac:dyDescent="0.3">
      <c r="A31" s="7"/>
      <c r="B31" s="4"/>
      <c r="C31" s="60">
        <v>18</v>
      </c>
      <c r="D31" s="69"/>
      <c r="E31" s="15"/>
      <c r="F31" s="15"/>
      <c r="G31" s="73">
        <f t="shared" si="3"/>
        <v>0</v>
      </c>
      <c r="H31" s="93" t="str">
        <f t="shared" si="0"/>
        <v/>
      </c>
      <c r="I31" s="90" t="str">
        <f t="shared" si="4"/>
        <v/>
      </c>
      <c r="J31" s="69"/>
      <c r="K31" s="69">
        <v>0.1</v>
      </c>
      <c r="L31" s="75" t="e">
        <f t="shared" si="1"/>
        <v>#VALUE!</v>
      </c>
      <c r="M31" s="72" t="str">
        <f t="shared" si="2"/>
        <v/>
      </c>
      <c r="N31" s="70" t="str">
        <f t="shared" si="5"/>
        <v/>
      </c>
      <c r="O31" s="69"/>
      <c r="P31" s="75" t="e">
        <f t="shared" si="6"/>
        <v>#VALUE!</v>
      </c>
      <c r="Q31" s="72" t="str">
        <f t="shared" si="7"/>
        <v/>
      </c>
      <c r="R31" s="70" t="str">
        <f t="shared" si="8"/>
        <v/>
      </c>
      <c r="S31" s="4"/>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row>
    <row r="32" spans="1:59" x14ac:dyDescent="0.3">
      <c r="A32" s="7"/>
      <c r="B32" s="4"/>
      <c r="C32" s="60">
        <v>19</v>
      </c>
      <c r="D32" s="69"/>
      <c r="E32" s="15"/>
      <c r="F32" s="15"/>
      <c r="G32" s="73">
        <f t="shared" si="3"/>
        <v>0</v>
      </c>
      <c r="H32" s="93" t="str">
        <f t="shared" si="0"/>
        <v/>
      </c>
      <c r="I32" s="90" t="str">
        <f t="shared" si="4"/>
        <v/>
      </c>
      <c r="J32" s="69"/>
      <c r="K32" s="69">
        <v>0.1</v>
      </c>
      <c r="L32" s="75" t="e">
        <f t="shared" si="1"/>
        <v>#VALUE!</v>
      </c>
      <c r="M32" s="72" t="str">
        <f t="shared" si="2"/>
        <v/>
      </c>
      <c r="N32" s="70" t="str">
        <f t="shared" si="5"/>
        <v/>
      </c>
      <c r="O32" s="69"/>
      <c r="P32" s="75" t="e">
        <f t="shared" si="6"/>
        <v>#VALUE!</v>
      </c>
      <c r="Q32" s="72" t="str">
        <f t="shared" si="7"/>
        <v/>
      </c>
      <c r="R32" s="70" t="str">
        <f t="shared" si="8"/>
        <v/>
      </c>
      <c r="S32" s="4"/>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row>
    <row r="33" spans="1:59" x14ac:dyDescent="0.3">
      <c r="A33" s="7"/>
      <c r="B33" s="4"/>
      <c r="C33" s="60">
        <v>20</v>
      </c>
      <c r="D33" s="69"/>
      <c r="E33" s="15"/>
      <c r="F33" s="15"/>
      <c r="G33" s="73">
        <f t="shared" si="3"/>
        <v>0</v>
      </c>
      <c r="H33" s="93" t="str">
        <f t="shared" si="0"/>
        <v/>
      </c>
      <c r="I33" s="90" t="str">
        <f t="shared" si="4"/>
        <v/>
      </c>
      <c r="J33" s="69"/>
      <c r="K33" s="69">
        <v>0.1</v>
      </c>
      <c r="L33" s="75" t="e">
        <f t="shared" si="1"/>
        <v>#VALUE!</v>
      </c>
      <c r="M33" s="72" t="str">
        <f t="shared" si="2"/>
        <v/>
      </c>
      <c r="N33" s="70" t="str">
        <f t="shared" si="5"/>
        <v/>
      </c>
      <c r="O33" s="69"/>
      <c r="P33" s="75" t="e">
        <f t="shared" si="6"/>
        <v>#VALUE!</v>
      </c>
      <c r="Q33" s="72" t="str">
        <f t="shared" si="7"/>
        <v/>
      </c>
      <c r="R33" s="70" t="str">
        <f t="shared" si="8"/>
        <v/>
      </c>
      <c r="S33" s="4"/>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row>
    <row r="34" spans="1:59" x14ac:dyDescent="0.3">
      <c r="A34" s="7"/>
      <c r="B34" s="4"/>
      <c r="C34" s="60">
        <v>21</v>
      </c>
      <c r="D34" s="69"/>
      <c r="E34" s="15"/>
      <c r="F34" s="15"/>
      <c r="G34" s="73">
        <f t="shared" si="3"/>
        <v>0</v>
      </c>
      <c r="H34" s="93" t="str">
        <f t="shared" si="0"/>
        <v/>
      </c>
      <c r="I34" s="90" t="str">
        <f t="shared" si="4"/>
        <v/>
      </c>
      <c r="J34" s="69"/>
      <c r="K34" s="69">
        <v>0.1</v>
      </c>
      <c r="L34" s="75" t="e">
        <f t="shared" si="1"/>
        <v>#VALUE!</v>
      </c>
      <c r="M34" s="72" t="str">
        <f t="shared" si="2"/>
        <v/>
      </c>
      <c r="N34" s="70" t="str">
        <f t="shared" si="5"/>
        <v/>
      </c>
      <c r="O34" s="69"/>
      <c r="P34" s="75" t="e">
        <f t="shared" si="6"/>
        <v>#VALUE!</v>
      </c>
      <c r="Q34" s="72" t="str">
        <f t="shared" si="7"/>
        <v/>
      </c>
      <c r="R34" s="70" t="str">
        <f t="shared" si="8"/>
        <v/>
      </c>
      <c r="S34" s="4"/>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row>
    <row r="35" spans="1:59" x14ac:dyDescent="0.3">
      <c r="A35" s="7"/>
      <c r="B35" s="4"/>
      <c r="C35" s="60">
        <v>22</v>
      </c>
      <c r="D35" s="69"/>
      <c r="E35" s="15"/>
      <c r="F35" s="15"/>
      <c r="G35" s="73">
        <f t="shared" si="3"/>
        <v>0</v>
      </c>
      <c r="H35" s="93" t="str">
        <f t="shared" si="0"/>
        <v/>
      </c>
      <c r="I35" s="90" t="str">
        <f t="shared" si="4"/>
        <v/>
      </c>
      <c r="J35" s="69"/>
      <c r="K35" s="69">
        <v>0.1</v>
      </c>
      <c r="L35" s="75" t="e">
        <f t="shared" si="1"/>
        <v>#VALUE!</v>
      </c>
      <c r="M35" s="72" t="str">
        <f t="shared" si="2"/>
        <v/>
      </c>
      <c r="N35" s="70" t="str">
        <f t="shared" si="5"/>
        <v/>
      </c>
      <c r="O35" s="69"/>
      <c r="P35" s="75" t="e">
        <f t="shared" si="6"/>
        <v>#VALUE!</v>
      </c>
      <c r="Q35" s="72" t="str">
        <f t="shared" si="7"/>
        <v/>
      </c>
      <c r="R35" s="70" t="str">
        <f t="shared" si="8"/>
        <v/>
      </c>
      <c r="S35" s="4"/>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row>
    <row r="36" spans="1:59" x14ac:dyDescent="0.3">
      <c r="A36" s="7"/>
      <c r="B36" s="4"/>
      <c r="C36" s="60">
        <v>23</v>
      </c>
      <c r="D36" s="69"/>
      <c r="E36" s="15"/>
      <c r="F36" s="15"/>
      <c r="G36" s="73">
        <f t="shared" si="3"/>
        <v>0</v>
      </c>
      <c r="H36" s="93" t="str">
        <f t="shared" si="0"/>
        <v/>
      </c>
      <c r="I36" s="90" t="str">
        <f t="shared" si="4"/>
        <v/>
      </c>
      <c r="J36" s="69"/>
      <c r="K36" s="69">
        <v>0.1</v>
      </c>
      <c r="L36" s="75" t="e">
        <f t="shared" si="1"/>
        <v>#VALUE!</v>
      </c>
      <c r="M36" s="72" t="str">
        <f t="shared" si="2"/>
        <v/>
      </c>
      <c r="N36" s="70" t="str">
        <f t="shared" si="5"/>
        <v/>
      </c>
      <c r="O36" s="69"/>
      <c r="P36" s="75" t="e">
        <f t="shared" si="6"/>
        <v>#VALUE!</v>
      </c>
      <c r="Q36" s="72" t="str">
        <f t="shared" si="7"/>
        <v/>
      </c>
      <c r="R36" s="70" t="str">
        <f t="shared" si="8"/>
        <v/>
      </c>
      <c r="S36" s="4"/>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row>
    <row r="37" spans="1:59" x14ac:dyDescent="0.3">
      <c r="A37" s="7"/>
      <c r="B37" s="4"/>
      <c r="C37" s="60">
        <v>24</v>
      </c>
      <c r="D37" s="69"/>
      <c r="E37" s="15"/>
      <c r="F37" s="15"/>
      <c r="G37" s="73">
        <f t="shared" si="3"/>
        <v>0</v>
      </c>
      <c r="H37" s="93" t="str">
        <f t="shared" si="0"/>
        <v/>
      </c>
      <c r="I37" s="90" t="str">
        <f t="shared" si="4"/>
        <v/>
      </c>
      <c r="J37" s="69"/>
      <c r="K37" s="69">
        <v>0.1</v>
      </c>
      <c r="L37" s="75" t="e">
        <f t="shared" si="1"/>
        <v>#VALUE!</v>
      </c>
      <c r="M37" s="72" t="str">
        <f t="shared" si="2"/>
        <v/>
      </c>
      <c r="N37" s="70" t="str">
        <f t="shared" si="5"/>
        <v/>
      </c>
      <c r="O37" s="69"/>
      <c r="P37" s="75" t="e">
        <f t="shared" si="6"/>
        <v>#VALUE!</v>
      </c>
      <c r="Q37" s="72" t="str">
        <f t="shared" si="7"/>
        <v/>
      </c>
      <c r="R37" s="70" t="str">
        <f t="shared" si="8"/>
        <v/>
      </c>
      <c r="S37" s="4"/>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row>
    <row r="38" spans="1:59" x14ac:dyDescent="0.3">
      <c r="A38" s="7"/>
      <c r="B38" s="4"/>
      <c r="C38" s="60">
        <v>25</v>
      </c>
      <c r="D38" s="69"/>
      <c r="E38" s="15"/>
      <c r="F38" s="15"/>
      <c r="G38" s="73">
        <f t="shared" si="3"/>
        <v>0</v>
      </c>
      <c r="H38" s="93" t="str">
        <f t="shared" si="0"/>
        <v/>
      </c>
      <c r="I38" s="90" t="str">
        <f t="shared" si="4"/>
        <v/>
      </c>
      <c r="J38" s="69"/>
      <c r="K38" s="69">
        <v>0.1</v>
      </c>
      <c r="L38" s="75" t="e">
        <f t="shared" si="1"/>
        <v>#VALUE!</v>
      </c>
      <c r="M38" s="72" t="str">
        <f t="shared" si="2"/>
        <v/>
      </c>
      <c r="N38" s="70" t="str">
        <f t="shared" si="5"/>
        <v/>
      </c>
      <c r="O38" s="69"/>
      <c r="P38" s="75" t="e">
        <f t="shared" si="6"/>
        <v>#VALUE!</v>
      </c>
      <c r="Q38" s="72" t="str">
        <f t="shared" si="7"/>
        <v/>
      </c>
      <c r="R38" s="70" t="str">
        <f t="shared" si="8"/>
        <v/>
      </c>
      <c r="S38" s="4"/>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row>
    <row r="39" spans="1:59" x14ac:dyDescent="0.3">
      <c r="A39" s="7"/>
      <c r="B39" s="4"/>
      <c r="C39" s="60">
        <v>26</v>
      </c>
      <c r="D39" s="69"/>
      <c r="E39" s="15"/>
      <c r="F39" s="15"/>
      <c r="G39" s="73">
        <f t="shared" si="3"/>
        <v>0</v>
      </c>
      <c r="H39" s="93" t="str">
        <f t="shared" si="0"/>
        <v/>
      </c>
      <c r="I39" s="90" t="str">
        <f t="shared" si="4"/>
        <v/>
      </c>
      <c r="J39" s="69"/>
      <c r="K39" s="69">
        <v>0.1</v>
      </c>
      <c r="L39" s="75" t="e">
        <f t="shared" si="1"/>
        <v>#VALUE!</v>
      </c>
      <c r="M39" s="72" t="str">
        <f t="shared" si="2"/>
        <v/>
      </c>
      <c r="N39" s="70" t="str">
        <f t="shared" si="5"/>
        <v/>
      </c>
      <c r="O39" s="69"/>
      <c r="P39" s="75" t="e">
        <f t="shared" si="6"/>
        <v>#VALUE!</v>
      </c>
      <c r="Q39" s="72" t="str">
        <f t="shared" si="7"/>
        <v/>
      </c>
      <c r="R39" s="70" t="str">
        <f t="shared" si="8"/>
        <v/>
      </c>
      <c r="S39" s="4"/>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row>
    <row r="40" spans="1:59" x14ac:dyDescent="0.3">
      <c r="A40" s="7"/>
      <c r="B40" s="4"/>
      <c r="C40" s="60">
        <v>27</v>
      </c>
      <c r="D40" s="69"/>
      <c r="E40" s="15"/>
      <c r="F40" s="15"/>
      <c r="G40" s="73">
        <f t="shared" si="3"/>
        <v>0</v>
      </c>
      <c r="H40" s="93" t="str">
        <f t="shared" si="0"/>
        <v/>
      </c>
      <c r="I40" s="90" t="str">
        <f t="shared" si="4"/>
        <v/>
      </c>
      <c r="J40" s="69"/>
      <c r="K40" s="69">
        <v>0.1</v>
      </c>
      <c r="L40" s="75" t="e">
        <f t="shared" si="1"/>
        <v>#VALUE!</v>
      </c>
      <c r="M40" s="72" t="str">
        <f t="shared" si="2"/>
        <v/>
      </c>
      <c r="N40" s="70" t="str">
        <f t="shared" si="5"/>
        <v/>
      </c>
      <c r="O40" s="69"/>
      <c r="P40" s="75" t="e">
        <f t="shared" si="6"/>
        <v>#VALUE!</v>
      </c>
      <c r="Q40" s="72" t="str">
        <f t="shared" si="7"/>
        <v/>
      </c>
      <c r="R40" s="70" t="str">
        <f t="shared" si="8"/>
        <v/>
      </c>
      <c r="S40" s="4"/>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row>
    <row r="41" spans="1:59" x14ac:dyDescent="0.3">
      <c r="A41" s="7"/>
      <c r="B41" s="4"/>
      <c r="C41" s="60">
        <v>28</v>
      </c>
      <c r="D41" s="69"/>
      <c r="E41" s="15"/>
      <c r="F41" s="15"/>
      <c r="G41" s="73">
        <f t="shared" si="3"/>
        <v>0</v>
      </c>
      <c r="H41" s="93" t="str">
        <f t="shared" si="0"/>
        <v/>
      </c>
      <c r="I41" s="90" t="str">
        <f t="shared" si="4"/>
        <v/>
      </c>
      <c r="J41" s="69"/>
      <c r="K41" s="69">
        <v>0.1</v>
      </c>
      <c r="L41" s="75" t="e">
        <f t="shared" si="1"/>
        <v>#VALUE!</v>
      </c>
      <c r="M41" s="72" t="str">
        <f t="shared" si="2"/>
        <v/>
      </c>
      <c r="N41" s="70" t="str">
        <f t="shared" si="5"/>
        <v/>
      </c>
      <c r="O41" s="69"/>
      <c r="P41" s="75" t="e">
        <f t="shared" si="6"/>
        <v>#VALUE!</v>
      </c>
      <c r="Q41" s="72" t="str">
        <f t="shared" si="7"/>
        <v/>
      </c>
      <c r="R41" s="70" t="str">
        <f t="shared" si="8"/>
        <v/>
      </c>
      <c r="S41" s="4"/>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row>
    <row r="42" spans="1:59" x14ac:dyDescent="0.3">
      <c r="A42" s="7"/>
      <c r="B42" s="4"/>
      <c r="C42" s="60">
        <v>29</v>
      </c>
      <c r="D42" s="69"/>
      <c r="E42" s="15"/>
      <c r="F42" s="15"/>
      <c r="G42" s="73">
        <f t="shared" si="3"/>
        <v>0</v>
      </c>
      <c r="H42" s="93" t="str">
        <f t="shared" si="0"/>
        <v/>
      </c>
      <c r="I42" s="90" t="str">
        <f t="shared" si="4"/>
        <v/>
      </c>
      <c r="J42" s="69"/>
      <c r="K42" s="69">
        <v>0.1</v>
      </c>
      <c r="L42" s="75" t="e">
        <f t="shared" si="1"/>
        <v>#VALUE!</v>
      </c>
      <c r="M42" s="72" t="str">
        <f t="shared" si="2"/>
        <v/>
      </c>
      <c r="N42" s="70" t="str">
        <f t="shared" si="5"/>
        <v/>
      </c>
      <c r="O42" s="69"/>
      <c r="P42" s="75" t="e">
        <f t="shared" si="6"/>
        <v>#VALUE!</v>
      </c>
      <c r="Q42" s="72" t="str">
        <f t="shared" si="7"/>
        <v/>
      </c>
      <c r="R42" s="70" t="str">
        <f t="shared" si="8"/>
        <v/>
      </c>
      <c r="S42" s="4"/>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row>
    <row r="43" spans="1:59" x14ac:dyDescent="0.3">
      <c r="A43" s="7"/>
      <c r="B43" s="4"/>
      <c r="C43" s="60">
        <v>30</v>
      </c>
      <c r="D43" s="69"/>
      <c r="E43" s="15"/>
      <c r="F43" s="15"/>
      <c r="G43" s="73">
        <f t="shared" si="3"/>
        <v>0</v>
      </c>
      <c r="H43" s="93" t="str">
        <f t="shared" si="0"/>
        <v/>
      </c>
      <c r="I43" s="90" t="str">
        <f t="shared" si="4"/>
        <v/>
      </c>
      <c r="J43" s="69"/>
      <c r="K43" s="69">
        <v>0.1</v>
      </c>
      <c r="L43" s="75" t="e">
        <f t="shared" si="1"/>
        <v>#VALUE!</v>
      </c>
      <c r="M43" s="72" t="str">
        <f t="shared" si="2"/>
        <v/>
      </c>
      <c r="N43" s="70" t="str">
        <f t="shared" si="5"/>
        <v/>
      </c>
      <c r="O43" s="69"/>
      <c r="P43" s="75" t="e">
        <f t="shared" si="6"/>
        <v>#VALUE!</v>
      </c>
      <c r="Q43" s="72" t="str">
        <f t="shared" si="7"/>
        <v/>
      </c>
      <c r="R43" s="70" t="str">
        <f t="shared" si="8"/>
        <v/>
      </c>
      <c r="S43" s="4"/>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row>
    <row r="44" spans="1:59" x14ac:dyDescent="0.3">
      <c r="A44" s="7"/>
      <c r="B44" s="4"/>
      <c r="C44" s="60">
        <v>31</v>
      </c>
      <c r="D44" s="69"/>
      <c r="E44" s="15"/>
      <c r="F44" s="15"/>
      <c r="G44" s="73">
        <f t="shared" si="3"/>
        <v>0</v>
      </c>
      <c r="H44" s="93" t="str">
        <f t="shared" si="0"/>
        <v/>
      </c>
      <c r="I44" s="90" t="str">
        <f t="shared" si="4"/>
        <v/>
      </c>
      <c r="J44" s="69"/>
      <c r="K44" s="69">
        <v>0.1</v>
      </c>
      <c r="L44" s="75" t="e">
        <f t="shared" si="1"/>
        <v>#VALUE!</v>
      </c>
      <c r="M44" s="72" t="str">
        <f t="shared" si="2"/>
        <v/>
      </c>
      <c r="N44" s="70" t="str">
        <f t="shared" si="5"/>
        <v/>
      </c>
      <c r="O44" s="69"/>
      <c r="P44" s="75" t="e">
        <f>Starch_g_100g*100/(100-Moisture)</f>
        <v>#VALUE!</v>
      </c>
      <c r="Q44" s="72" t="str">
        <f t="shared" si="7"/>
        <v/>
      </c>
      <c r="R44" s="70" t="str">
        <f t="shared" si="8"/>
        <v/>
      </c>
      <c r="S44" s="4"/>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row>
    <row r="45" spans="1:59" x14ac:dyDescent="0.3">
      <c r="A45" s="7"/>
      <c r="B45" s="4"/>
      <c r="C45" s="60">
        <v>32</v>
      </c>
      <c r="D45" s="69"/>
      <c r="E45" s="15"/>
      <c r="F45" s="15"/>
      <c r="G45" s="73">
        <f t="shared" si="3"/>
        <v>0</v>
      </c>
      <c r="H45" s="93" t="str">
        <f t="shared" si="0"/>
        <v/>
      </c>
      <c r="I45" s="90" t="str">
        <f t="shared" si="4"/>
        <v/>
      </c>
      <c r="J45" s="69"/>
      <c r="K45" s="69">
        <v>0.1</v>
      </c>
      <c r="L45" s="75" t="e">
        <f t="shared" si="1"/>
        <v>#VALUE!</v>
      </c>
      <c r="M45" s="72" t="str">
        <f t="shared" si="2"/>
        <v/>
      </c>
      <c r="N45" s="70" t="str">
        <f t="shared" si="5"/>
        <v/>
      </c>
      <c r="O45" s="69"/>
      <c r="P45" s="75" t="e">
        <f t="shared" si="6"/>
        <v>#VALUE!</v>
      </c>
      <c r="Q45" s="72" t="str">
        <f t="shared" si="7"/>
        <v/>
      </c>
      <c r="R45" s="70" t="str">
        <f t="shared" si="8"/>
        <v/>
      </c>
      <c r="S45" s="4"/>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row>
    <row r="46" spans="1:59" x14ac:dyDescent="0.3">
      <c r="A46" s="7"/>
      <c r="B46" s="4"/>
      <c r="C46" s="60">
        <v>33</v>
      </c>
      <c r="D46" s="69"/>
      <c r="E46" s="15"/>
      <c r="F46" s="15"/>
      <c r="G46" s="73">
        <f t="shared" si="3"/>
        <v>0</v>
      </c>
      <c r="H46" s="93" t="str">
        <f t="shared" si="0"/>
        <v/>
      </c>
      <c r="I46" s="90" t="str">
        <f t="shared" si="4"/>
        <v/>
      </c>
      <c r="J46" s="69"/>
      <c r="K46" s="69">
        <v>0.1</v>
      </c>
      <c r="L46" s="75" t="e">
        <f t="shared" si="1"/>
        <v>#VALUE!</v>
      </c>
      <c r="M46" s="72" t="str">
        <f t="shared" si="2"/>
        <v/>
      </c>
      <c r="N46" s="70" t="str">
        <f t="shared" si="5"/>
        <v/>
      </c>
      <c r="O46" s="69"/>
      <c r="P46" s="75" t="e">
        <f t="shared" si="6"/>
        <v>#VALUE!</v>
      </c>
      <c r="Q46" s="72" t="str">
        <f t="shared" si="7"/>
        <v/>
      </c>
      <c r="R46" s="70" t="str">
        <f t="shared" si="8"/>
        <v/>
      </c>
      <c r="S46" s="4"/>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row>
    <row r="47" spans="1:59" x14ac:dyDescent="0.3">
      <c r="A47" s="7"/>
      <c r="B47" s="4"/>
      <c r="C47" s="60">
        <v>34</v>
      </c>
      <c r="D47" s="69"/>
      <c r="E47" s="15"/>
      <c r="F47" s="15"/>
      <c r="G47" s="73">
        <f t="shared" si="3"/>
        <v>0</v>
      </c>
      <c r="H47" s="93" t="str">
        <f t="shared" si="0"/>
        <v/>
      </c>
      <c r="I47" s="90" t="str">
        <f t="shared" si="4"/>
        <v/>
      </c>
      <c r="J47" s="69"/>
      <c r="K47" s="69">
        <v>0.1</v>
      </c>
      <c r="L47" s="75" t="e">
        <f t="shared" si="1"/>
        <v>#VALUE!</v>
      </c>
      <c r="M47" s="72" t="str">
        <f t="shared" si="2"/>
        <v/>
      </c>
      <c r="N47" s="70" t="str">
        <f t="shared" si="5"/>
        <v/>
      </c>
      <c r="O47" s="69"/>
      <c r="P47" s="75" t="e">
        <f t="shared" si="6"/>
        <v>#VALUE!</v>
      </c>
      <c r="Q47" s="72" t="str">
        <f t="shared" si="7"/>
        <v/>
      </c>
      <c r="R47" s="70" t="str">
        <f t="shared" si="8"/>
        <v/>
      </c>
      <c r="S47" s="4"/>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row>
    <row r="48" spans="1:59" x14ac:dyDescent="0.3">
      <c r="A48" s="7"/>
      <c r="B48" s="4"/>
      <c r="C48" s="60">
        <v>35</v>
      </c>
      <c r="D48" s="69"/>
      <c r="E48" s="15"/>
      <c r="F48" s="15"/>
      <c r="G48" s="73">
        <f t="shared" si="3"/>
        <v>0</v>
      </c>
      <c r="H48" s="93" t="str">
        <f t="shared" si="0"/>
        <v/>
      </c>
      <c r="I48" s="90" t="str">
        <f t="shared" si="4"/>
        <v/>
      </c>
      <c r="J48" s="69"/>
      <c r="K48" s="69">
        <v>0.1</v>
      </c>
      <c r="L48" s="75" t="e">
        <f t="shared" si="1"/>
        <v>#VALUE!</v>
      </c>
      <c r="M48" s="72" t="str">
        <f t="shared" si="2"/>
        <v/>
      </c>
      <c r="N48" s="70" t="str">
        <f t="shared" si="5"/>
        <v/>
      </c>
      <c r="O48" s="69"/>
      <c r="P48" s="75" t="e">
        <f t="shared" si="6"/>
        <v>#VALUE!</v>
      </c>
      <c r="Q48" s="72" t="str">
        <f t="shared" si="7"/>
        <v/>
      </c>
      <c r="R48" s="70" t="str">
        <f t="shared" si="8"/>
        <v/>
      </c>
      <c r="S48" s="4"/>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row>
    <row r="49" spans="1:59" x14ac:dyDescent="0.3">
      <c r="A49" s="7"/>
      <c r="B49" s="4"/>
      <c r="C49" s="60">
        <v>36</v>
      </c>
      <c r="D49" s="69"/>
      <c r="E49" s="15"/>
      <c r="F49" s="15"/>
      <c r="G49" s="73">
        <f t="shared" si="3"/>
        <v>0</v>
      </c>
      <c r="H49" s="93" t="str">
        <f t="shared" si="0"/>
        <v/>
      </c>
      <c r="I49" s="90" t="str">
        <f t="shared" si="4"/>
        <v/>
      </c>
      <c r="J49" s="69"/>
      <c r="K49" s="69">
        <v>0.1</v>
      </c>
      <c r="L49" s="75" t="e">
        <f t="shared" si="1"/>
        <v>#VALUE!</v>
      </c>
      <c r="M49" s="72" t="str">
        <f t="shared" si="2"/>
        <v/>
      </c>
      <c r="N49" s="70" t="str">
        <f t="shared" si="5"/>
        <v/>
      </c>
      <c r="O49" s="69"/>
      <c r="P49" s="75" t="e">
        <f t="shared" si="6"/>
        <v>#VALUE!</v>
      </c>
      <c r="Q49" s="72" t="str">
        <f t="shared" si="7"/>
        <v/>
      </c>
      <c r="R49" s="70" t="str">
        <f t="shared" si="8"/>
        <v/>
      </c>
      <c r="S49" s="4"/>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row>
    <row r="50" spans="1:59" x14ac:dyDescent="0.3">
      <c r="A50" s="7"/>
      <c r="B50" s="4"/>
      <c r="C50" s="60">
        <v>37</v>
      </c>
      <c r="D50" s="69"/>
      <c r="E50" s="15"/>
      <c r="F50" s="15"/>
      <c r="G50" s="73">
        <f t="shared" si="3"/>
        <v>0</v>
      </c>
      <c r="H50" s="93" t="str">
        <f t="shared" si="0"/>
        <v/>
      </c>
      <c r="I50" s="90" t="str">
        <f t="shared" si="4"/>
        <v/>
      </c>
      <c r="J50" s="69"/>
      <c r="K50" s="69">
        <v>0.1</v>
      </c>
      <c r="L50" s="75" t="e">
        <f t="shared" si="1"/>
        <v>#VALUE!</v>
      </c>
      <c r="M50" s="72" t="str">
        <f t="shared" si="2"/>
        <v/>
      </c>
      <c r="N50" s="70" t="str">
        <f t="shared" si="5"/>
        <v/>
      </c>
      <c r="O50" s="69"/>
      <c r="P50" s="75" t="e">
        <f t="shared" si="6"/>
        <v>#VALUE!</v>
      </c>
      <c r="Q50" s="72" t="str">
        <f t="shared" si="7"/>
        <v/>
      </c>
      <c r="R50" s="70" t="str">
        <f t="shared" si="8"/>
        <v/>
      </c>
      <c r="S50" s="4"/>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row>
    <row r="51" spans="1:59" x14ac:dyDescent="0.3">
      <c r="A51" s="7"/>
      <c r="B51" s="4"/>
      <c r="C51" s="60">
        <v>38</v>
      </c>
      <c r="D51" s="69"/>
      <c r="E51" s="15"/>
      <c r="F51" s="15"/>
      <c r="G51" s="73">
        <f t="shared" si="3"/>
        <v>0</v>
      </c>
      <c r="H51" s="93" t="str">
        <f t="shared" si="0"/>
        <v/>
      </c>
      <c r="I51" s="90" t="str">
        <f t="shared" si="4"/>
        <v/>
      </c>
      <c r="J51" s="69"/>
      <c r="K51" s="69">
        <v>0.1</v>
      </c>
      <c r="L51" s="75" t="e">
        <f t="shared" si="1"/>
        <v>#VALUE!</v>
      </c>
      <c r="M51" s="72" t="str">
        <f t="shared" si="2"/>
        <v/>
      </c>
      <c r="N51" s="70" t="str">
        <f t="shared" si="5"/>
        <v/>
      </c>
      <c r="O51" s="69"/>
      <c r="P51" s="75" t="e">
        <f t="shared" si="6"/>
        <v>#VALUE!</v>
      </c>
      <c r="Q51" s="72" t="str">
        <f t="shared" si="7"/>
        <v/>
      </c>
      <c r="R51" s="70" t="str">
        <f t="shared" si="8"/>
        <v/>
      </c>
      <c r="S51" s="4"/>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row>
    <row r="52" spans="1:59" x14ac:dyDescent="0.3">
      <c r="A52" s="7"/>
      <c r="B52" s="4"/>
      <c r="C52" s="60">
        <v>39</v>
      </c>
      <c r="D52" s="69"/>
      <c r="E52" s="15"/>
      <c r="F52" s="15"/>
      <c r="G52" s="73">
        <f t="shared" si="3"/>
        <v>0</v>
      </c>
      <c r="H52" s="93" t="str">
        <f t="shared" si="0"/>
        <v/>
      </c>
      <c r="I52" s="90" t="str">
        <f t="shared" si="4"/>
        <v/>
      </c>
      <c r="J52" s="69"/>
      <c r="K52" s="69">
        <v>0.1</v>
      </c>
      <c r="L52" s="75" t="e">
        <f t="shared" si="1"/>
        <v>#VALUE!</v>
      </c>
      <c r="M52" s="72" t="str">
        <f t="shared" si="2"/>
        <v/>
      </c>
      <c r="N52" s="70" t="str">
        <f t="shared" si="5"/>
        <v/>
      </c>
      <c r="O52" s="69"/>
      <c r="P52" s="75" t="e">
        <f t="shared" si="6"/>
        <v>#VALUE!</v>
      </c>
      <c r="Q52" s="72" t="str">
        <f t="shared" si="7"/>
        <v/>
      </c>
      <c r="R52" s="70" t="str">
        <f t="shared" si="8"/>
        <v/>
      </c>
      <c r="S52" s="4"/>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row>
    <row r="53" spans="1:59" x14ac:dyDescent="0.3">
      <c r="A53" s="7"/>
      <c r="B53" s="4"/>
      <c r="C53" s="60">
        <v>40</v>
      </c>
      <c r="D53" s="69"/>
      <c r="E53" s="15"/>
      <c r="F53" s="15"/>
      <c r="G53" s="73">
        <f t="shared" si="3"/>
        <v>0</v>
      </c>
      <c r="H53" s="93" t="str">
        <f t="shared" si="0"/>
        <v/>
      </c>
      <c r="I53" s="90" t="str">
        <f t="shared" si="4"/>
        <v/>
      </c>
      <c r="J53" s="69"/>
      <c r="K53" s="69">
        <v>0.1</v>
      </c>
      <c r="L53" s="75" t="e">
        <f t="shared" si="1"/>
        <v>#VALUE!</v>
      </c>
      <c r="M53" s="72" t="str">
        <f t="shared" si="2"/>
        <v/>
      </c>
      <c r="N53" s="70" t="str">
        <f t="shared" si="5"/>
        <v/>
      </c>
      <c r="O53" s="69"/>
      <c r="P53" s="75" t="e">
        <f t="shared" si="6"/>
        <v>#VALUE!</v>
      </c>
      <c r="Q53" s="72" t="str">
        <f t="shared" si="7"/>
        <v/>
      </c>
      <c r="R53" s="70" t="str">
        <f t="shared" si="8"/>
        <v/>
      </c>
      <c r="S53" s="4"/>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row>
    <row r="54" spans="1:59" x14ac:dyDescent="0.3">
      <c r="A54" s="7"/>
      <c r="B54" s="4"/>
      <c r="C54" s="37"/>
      <c r="D54" s="37"/>
      <c r="E54" s="38"/>
      <c r="F54" s="38"/>
      <c r="G54" s="38"/>
      <c r="H54" s="38"/>
      <c r="I54" s="38"/>
      <c r="J54" s="38"/>
      <c r="K54" s="38"/>
      <c r="L54" s="38"/>
      <c r="M54" s="37"/>
      <c r="N54" s="37"/>
      <c r="O54" s="38"/>
      <c r="P54" s="38"/>
      <c r="Q54" s="37"/>
      <c r="R54" s="37"/>
      <c r="S54" s="37"/>
      <c r="T54" s="6"/>
      <c r="U54" s="6"/>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row>
    <row r="55" spans="1:59" x14ac:dyDescent="0.3">
      <c r="A55" s="7"/>
      <c r="B55" s="4"/>
      <c r="C55" s="37"/>
      <c r="D55" s="37"/>
      <c r="E55" s="38"/>
      <c r="F55" s="38"/>
      <c r="G55" s="38"/>
      <c r="H55" s="38"/>
      <c r="I55" s="38"/>
      <c r="J55" s="38"/>
      <c r="K55" s="38"/>
      <c r="L55" s="38"/>
      <c r="M55" s="37"/>
      <c r="N55" s="37"/>
      <c r="O55" s="38"/>
      <c r="P55" s="38"/>
      <c r="Q55" s="37"/>
      <c r="R55" s="37"/>
      <c r="S55" s="37"/>
      <c r="T55" s="6"/>
      <c r="U55" s="6"/>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row>
    <row r="56" spans="1:59" ht="9.1999999999999993" customHeight="1" x14ac:dyDescent="0.3">
      <c r="A56" s="7"/>
      <c r="B56" s="4"/>
      <c r="C56" s="4"/>
      <c r="D56" s="4"/>
      <c r="E56" s="4"/>
      <c r="F56" s="4"/>
      <c r="G56" s="4"/>
      <c r="H56" s="4"/>
      <c r="I56" s="4"/>
      <c r="J56" s="4"/>
      <c r="K56" s="4"/>
      <c r="L56" s="4"/>
      <c r="M56" s="4"/>
      <c r="N56" s="4"/>
      <c r="O56" s="4"/>
      <c r="P56" s="4"/>
      <c r="Q56" s="4"/>
      <c r="R56" s="4"/>
      <c r="S56" s="4"/>
      <c r="T56" s="6"/>
      <c r="U56" s="6"/>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row>
    <row r="57" spans="1:59" ht="399.95" customHeight="1" x14ac:dyDescent="0.3">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row>
  </sheetData>
  <sheetProtection password="8E71" sheet="1" objects="1" scenarios="1"/>
  <mergeCells count="3">
    <mergeCell ref="E13:F13"/>
    <mergeCell ref="E12:I12"/>
    <mergeCell ref="E4:F4"/>
  </mergeCells>
  <phoneticPr fontId="0" type="noConversion"/>
  <dataValidations count="1">
    <dataValidation allowBlank="1" showInputMessage="1" sqref="H8 M1:IV1048576 J1:J1048576 K1:L7 K9:L65536 G13:I65536 E11:E65536 E1:E9 A1:D1048576 F1:F3 F5:F11 H9:I11 H1:I6 G1:G11 I7:I8 F14:F65536"/>
  </dataValidations>
  <pageMargins left="0.59055118110236227" right="0.59055118110236227" top="0.59055118110236227" bottom="0.98425196850393704" header="0.51181102362204722" footer="0.51181102362204722"/>
  <pageSetup paperSize="9" fitToHeight="0" orientation="landscape" horizontalDpi="360" verticalDpi="360" r:id="rId1"/>
  <headerFooter alignWithMargins="0">
    <oddFooter>&amp;LPrinted on &amp;D, Page &amp;P of &amp;N</oddFooter>
  </headerFooter>
  <rowBreaks count="1" manualBreakCount="1">
    <brk id="40"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21</vt:i4>
      </vt:variant>
    </vt:vector>
  </HeadingPairs>
  <TitlesOfParts>
    <vt:vector size="23" baseType="lpstr">
      <vt:lpstr>Instructions</vt:lpstr>
      <vt:lpstr>MegaCalc</vt:lpstr>
      <vt:lpstr>Absorbance</vt:lpstr>
      <vt:lpstr>Contact_us</vt:lpstr>
      <vt:lpstr>Extract_vol</vt:lpstr>
      <vt:lpstr>Factor</vt:lpstr>
      <vt:lpstr>Instructions</vt:lpstr>
      <vt:lpstr>Moisture</vt:lpstr>
      <vt:lpstr>Instructions!Print_Area</vt:lpstr>
      <vt:lpstr>MegaCalc!Print_Area</vt:lpstr>
      <vt:lpstr>MegaCalc!Print_Titles</vt:lpstr>
      <vt:lpstr>Replicate_1</vt:lpstr>
      <vt:lpstr>Replicate_2</vt:lpstr>
      <vt:lpstr>Replicate_3</vt:lpstr>
      <vt:lpstr>Replicate_4</vt:lpstr>
      <vt:lpstr>Replicate_ave</vt:lpstr>
      <vt:lpstr>Sample_1</vt:lpstr>
      <vt:lpstr>Sample_2</vt:lpstr>
      <vt:lpstr>Sample_ave</vt:lpstr>
      <vt:lpstr>Sample_weight</vt:lpstr>
      <vt:lpstr>Starch_g_100g</vt:lpstr>
      <vt:lpstr>Starch_g_100g_dwb</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2006-02-14T21:33:48Z</cp:lastPrinted>
  <dcterms:created xsi:type="dcterms:W3CDTF">2004-10-05T18:50:23Z</dcterms:created>
  <dcterms:modified xsi:type="dcterms:W3CDTF">2019-09-12T09:32:43Z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-1849131076</vt:i4>
  </property>
  <property fmtid="{D5CDD505-2E9C-101B-9397-08002B2CF9AE}" pid="3" name="_EmailSubject">
    <vt:lpwstr>25 krstar</vt:lpwstr>
  </property>
  <property fmtid="{D5CDD505-2E9C-101B-9397-08002B2CF9AE}" pid="4" name="_AuthorEmail">
    <vt:lpwstr>noradevitt@eircom.net</vt:lpwstr>
  </property>
  <property fmtid="{D5CDD505-2E9C-101B-9397-08002B2CF9AE}" pid="5" name="_AuthorEmailDisplayName">
    <vt:lpwstr>Nora Devitt</vt:lpwstr>
  </property>
  <property fmtid="{D5CDD505-2E9C-101B-9397-08002B2CF9AE}" pid="6" name="_ReviewingToolsShownOnce">
    <vt:lpwstr/>
  </property>
</Properties>
</file>