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S:\Documents\MegaCalc\K-ETOH\"/>
    </mc:Choice>
  </mc:AlternateContent>
  <xr:revisionPtr revIDLastSave="0" documentId="13_ncr:1_{7AF77355-00E9-4B0E-BAE9-56CF677C5ED4}" xr6:coauthVersionLast="47" xr6:coauthVersionMax="47" xr10:uidLastSave="{00000000-0000-0000-0000-000000000000}"/>
  <workbookProtection workbookPassword="8E71" lockStructure="1"/>
  <bookViews>
    <workbookView xWindow="-120" yWindow="-120" windowWidth="29040" windowHeight="15840" activeTab="2" xr2:uid="{00000000-000D-0000-FFFF-FFFF00000000}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MegaCalc!$K$14:$K$53</definedName>
    <definedName name="Concentration_gg">MegaCalc!$V$14:$V$53</definedName>
    <definedName name="Concentration_gL">MegaCalc!$M$14:$M$53</definedName>
    <definedName name="Contact_us">Instructions!$C$52</definedName>
    <definedName name="Creep_calculation">'Creep Calculation'!$F$11:$F$50</definedName>
    <definedName name="Dilution">MegaCalc!$I$14:$I$53</definedName>
    <definedName name="Instructions">Instructions!$A$2</definedName>
    <definedName name="_xlnm.Print_Area" localSheetId="2">'Creep Calculation'!$C$2:$W$53</definedName>
    <definedName name="_xlnm.Print_Area" localSheetId="0">Instructions!$B$2:$Q$51</definedName>
    <definedName name="_xlnm.Print_Area" localSheetId="1">MegaCalc!$B$2:$X$53</definedName>
    <definedName name="_xlnm.Print_Titles" localSheetId="1">MegaCalc!$12:$13</definedName>
    <definedName name="Sample_con_gL">MegaCalc!$U$14:$U$53</definedName>
    <definedName name="Sample_volume">MegaCalc!$H$14:$H$53</definedName>
    <definedName name="use_mega_calculator">MegaCalc!$A$1</definedName>
  </definedNames>
  <calcPr calcId="181029"/>
</workbook>
</file>

<file path=xl/calcChain.xml><?xml version="1.0" encoding="utf-8"?>
<calcChain xmlns="http://schemas.openxmlformats.org/spreadsheetml/2006/main">
  <c r="F10" i="1" l="1"/>
  <c r="E10" i="1"/>
  <c r="F12" i="3"/>
  <c r="O12" i="3" s="1"/>
  <c r="G12" i="3"/>
  <c r="H12" i="3"/>
  <c r="I12" i="3"/>
  <c r="J12" i="3"/>
  <c r="K12" i="3"/>
  <c r="F13" i="3"/>
  <c r="O13" i="3"/>
  <c r="G13" i="3"/>
  <c r="H13" i="3"/>
  <c r="I13" i="3"/>
  <c r="J13" i="3"/>
  <c r="K13" i="3"/>
  <c r="F14" i="3"/>
  <c r="G14" i="3"/>
  <c r="H14" i="3"/>
  <c r="I14" i="3"/>
  <c r="J14" i="3"/>
  <c r="K14" i="3"/>
  <c r="O14" i="3"/>
  <c r="F15" i="3"/>
  <c r="O15" i="3" s="1"/>
  <c r="G15" i="3"/>
  <c r="H15" i="3"/>
  <c r="I15" i="3"/>
  <c r="J15" i="3"/>
  <c r="K15" i="3"/>
  <c r="F16" i="3"/>
  <c r="O16" i="3" s="1"/>
  <c r="G16" i="3"/>
  <c r="H16" i="3"/>
  <c r="I16" i="3"/>
  <c r="J16" i="3"/>
  <c r="K16" i="3"/>
  <c r="E17" i="3"/>
  <c r="G20" i="1" s="1"/>
  <c r="F17" i="3"/>
  <c r="O17" i="3" s="1"/>
  <c r="G17" i="3"/>
  <c r="H17" i="3"/>
  <c r="I17" i="3"/>
  <c r="J17" i="3"/>
  <c r="K17" i="3"/>
  <c r="F18" i="3"/>
  <c r="O18" i="3"/>
  <c r="G18" i="3"/>
  <c r="H18" i="3"/>
  <c r="I18" i="3"/>
  <c r="J18" i="3"/>
  <c r="K18" i="3"/>
  <c r="F19" i="3"/>
  <c r="O19" i="3" s="1"/>
  <c r="G19" i="3"/>
  <c r="H19" i="3"/>
  <c r="I19" i="3"/>
  <c r="J19" i="3"/>
  <c r="K19" i="3"/>
  <c r="F20" i="3"/>
  <c r="O20" i="3" s="1"/>
  <c r="G20" i="3"/>
  <c r="H20" i="3"/>
  <c r="I20" i="3"/>
  <c r="J20" i="3"/>
  <c r="K20" i="3"/>
  <c r="F21" i="3"/>
  <c r="O21" i="3"/>
  <c r="G21" i="3"/>
  <c r="H21" i="3"/>
  <c r="I21" i="3"/>
  <c r="J21" i="3"/>
  <c r="K21" i="3"/>
  <c r="F22" i="3"/>
  <c r="O22" i="3" s="1"/>
  <c r="G22" i="3"/>
  <c r="H22" i="3"/>
  <c r="I22" i="3"/>
  <c r="J22" i="3"/>
  <c r="K22" i="3"/>
  <c r="F23" i="3"/>
  <c r="O23" i="3" s="1"/>
  <c r="G23" i="3"/>
  <c r="H23" i="3"/>
  <c r="I23" i="3"/>
  <c r="J23" i="3"/>
  <c r="K23" i="3"/>
  <c r="F24" i="3"/>
  <c r="O24" i="3" s="1"/>
  <c r="G24" i="3"/>
  <c r="H24" i="3"/>
  <c r="I24" i="3"/>
  <c r="J24" i="3"/>
  <c r="K24" i="3"/>
  <c r="F25" i="3"/>
  <c r="O25" i="3" s="1"/>
  <c r="G25" i="3"/>
  <c r="H25" i="3"/>
  <c r="I25" i="3"/>
  <c r="J25" i="3"/>
  <c r="K25" i="3"/>
  <c r="F26" i="3"/>
  <c r="O26" i="3"/>
  <c r="G26" i="3"/>
  <c r="H26" i="3"/>
  <c r="I26" i="3"/>
  <c r="J26" i="3"/>
  <c r="K26" i="3"/>
  <c r="F27" i="3"/>
  <c r="G27" i="3"/>
  <c r="H27" i="3"/>
  <c r="I27" i="3"/>
  <c r="J27" i="3"/>
  <c r="K27" i="3"/>
  <c r="O27" i="3"/>
  <c r="F28" i="3"/>
  <c r="O28" i="3" s="1"/>
  <c r="G28" i="3"/>
  <c r="H28" i="3"/>
  <c r="I28" i="3"/>
  <c r="J28" i="3"/>
  <c r="K28" i="3"/>
  <c r="F29" i="3"/>
  <c r="O29" i="3" s="1"/>
  <c r="G29" i="3"/>
  <c r="H29" i="3"/>
  <c r="I29" i="3"/>
  <c r="J29" i="3"/>
  <c r="K29" i="3"/>
  <c r="F30" i="3"/>
  <c r="O30" i="3" s="1"/>
  <c r="G30" i="3"/>
  <c r="H30" i="3"/>
  <c r="I30" i="3"/>
  <c r="J30" i="3"/>
  <c r="K30" i="3"/>
  <c r="F31" i="3"/>
  <c r="O31" i="3" s="1"/>
  <c r="G31" i="3"/>
  <c r="H31" i="3"/>
  <c r="I31" i="3"/>
  <c r="J31" i="3"/>
  <c r="K31" i="3"/>
  <c r="F32" i="3"/>
  <c r="O32" i="3" s="1"/>
  <c r="G32" i="3"/>
  <c r="H32" i="3"/>
  <c r="I32" i="3"/>
  <c r="J32" i="3"/>
  <c r="K32" i="3"/>
  <c r="F33" i="3"/>
  <c r="O33" i="3" s="1"/>
  <c r="G33" i="3"/>
  <c r="H33" i="3"/>
  <c r="I33" i="3"/>
  <c r="J33" i="3"/>
  <c r="K33" i="3"/>
  <c r="F34" i="3"/>
  <c r="O34" i="3"/>
  <c r="G34" i="3"/>
  <c r="H34" i="3"/>
  <c r="I34" i="3"/>
  <c r="J34" i="3"/>
  <c r="K34" i="3"/>
  <c r="F35" i="3"/>
  <c r="G35" i="3"/>
  <c r="H35" i="3"/>
  <c r="I35" i="3"/>
  <c r="J35" i="3"/>
  <c r="K35" i="3"/>
  <c r="O35" i="3"/>
  <c r="F36" i="3"/>
  <c r="O36" i="3" s="1"/>
  <c r="G36" i="3"/>
  <c r="H36" i="3"/>
  <c r="I36" i="3"/>
  <c r="J36" i="3"/>
  <c r="K36" i="3"/>
  <c r="F37" i="3"/>
  <c r="O37" i="3"/>
  <c r="G37" i="3"/>
  <c r="H37" i="3"/>
  <c r="I37" i="3"/>
  <c r="J37" i="3"/>
  <c r="K37" i="3"/>
  <c r="F38" i="3"/>
  <c r="O38" i="3"/>
  <c r="G38" i="3"/>
  <c r="H38" i="3"/>
  <c r="I38" i="3"/>
  <c r="J38" i="3"/>
  <c r="K38" i="3"/>
  <c r="F39" i="3"/>
  <c r="G39" i="3"/>
  <c r="H39" i="3"/>
  <c r="I39" i="3"/>
  <c r="J39" i="3"/>
  <c r="K39" i="3"/>
  <c r="O39" i="3"/>
  <c r="F40" i="3"/>
  <c r="O40" i="3" s="1"/>
  <c r="G40" i="3"/>
  <c r="H40" i="3"/>
  <c r="I40" i="3"/>
  <c r="J40" i="3"/>
  <c r="K40" i="3"/>
  <c r="F41" i="3"/>
  <c r="O41" i="3"/>
  <c r="G41" i="3"/>
  <c r="H41" i="3"/>
  <c r="I41" i="3"/>
  <c r="J41" i="3"/>
  <c r="K41" i="3"/>
  <c r="F42" i="3"/>
  <c r="O42" i="3" s="1"/>
  <c r="G42" i="3"/>
  <c r="H42" i="3"/>
  <c r="I42" i="3"/>
  <c r="J42" i="3"/>
  <c r="K42" i="3"/>
  <c r="F43" i="3"/>
  <c r="O43" i="3" s="1"/>
  <c r="G43" i="3"/>
  <c r="H43" i="3"/>
  <c r="I43" i="3"/>
  <c r="J43" i="3"/>
  <c r="K43" i="3"/>
  <c r="F44" i="3"/>
  <c r="O44" i="3" s="1"/>
  <c r="G44" i="3"/>
  <c r="H44" i="3"/>
  <c r="I44" i="3"/>
  <c r="J44" i="3"/>
  <c r="K44" i="3"/>
  <c r="F45" i="3"/>
  <c r="O45" i="3" s="1"/>
  <c r="G45" i="3"/>
  <c r="H45" i="3"/>
  <c r="I45" i="3"/>
  <c r="J45" i="3"/>
  <c r="K45" i="3"/>
  <c r="F46" i="3"/>
  <c r="O46" i="3"/>
  <c r="G46" i="3"/>
  <c r="H46" i="3"/>
  <c r="I46" i="3"/>
  <c r="J46" i="3"/>
  <c r="K46" i="3"/>
  <c r="F47" i="3"/>
  <c r="G47" i="3"/>
  <c r="H47" i="3"/>
  <c r="I47" i="3"/>
  <c r="J47" i="3"/>
  <c r="K47" i="3"/>
  <c r="O47" i="3"/>
  <c r="F48" i="3"/>
  <c r="O48" i="3" s="1"/>
  <c r="G48" i="3"/>
  <c r="H48" i="3"/>
  <c r="I48" i="3"/>
  <c r="J48" i="3"/>
  <c r="K48" i="3"/>
  <c r="F49" i="3"/>
  <c r="O49" i="3"/>
  <c r="G49" i="3"/>
  <c r="H49" i="3"/>
  <c r="I49" i="3"/>
  <c r="J49" i="3"/>
  <c r="K49" i="3"/>
  <c r="F50" i="3"/>
  <c r="O50" i="3"/>
  <c r="G50" i="3"/>
  <c r="H50" i="3"/>
  <c r="I50" i="3"/>
  <c r="J50" i="3"/>
  <c r="K50" i="3"/>
  <c r="E12" i="3"/>
  <c r="G15" i="1" s="1"/>
  <c r="K15" i="1" s="1"/>
  <c r="E13" i="3"/>
  <c r="G16" i="1" s="1"/>
  <c r="E14" i="3"/>
  <c r="G17" i="1" s="1"/>
  <c r="E15" i="3"/>
  <c r="G18" i="1"/>
  <c r="L18" i="1" s="1"/>
  <c r="E16" i="3"/>
  <c r="G19" i="1" s="1"/>
  <c r="E18" i="3"/>
  <c r="G21" i="1" s="1"/>
  <c r="E19" i="3"/>
  <c r="G22" i="1" s="1"/>
  <c r="E20" i="3"/>
  <c r="G23" i="1" s="1"/>
  <c r="E21" i="3"/>
  <c r="G24" i="1" s="1"/>
  <c r="E22" i="3"/>
  <c r="G25" i="1" s="1"/>
  <c r="E23" i="3"/>
  <c r="G26" i="1" s="1"/>
  <c r="L26" i="1"/>
  <c r="E24" i="3"/>
  <c r="G27" i="1" s="1"/>
  <c r="E25" i="3"/>
  <c r="G28" i="1"/>
  <c r="N28" i="1"/>
  <c r="O28" i="1" s="1"/>
  <c r="E26" i="3"/>
  <c r="G29" i="1" s="1"/>
  <c r="E27" i="3"/>
  <c r="G30" i="1" s="1"/>
  <c r="E28" i="3"/>
  <c r="G31" i="1" s="1"/>
  <c r="E29" i="3"/>
  <c r="G32" i="1"/>
  <c r="E30" i="3"/>
  <c r="G33" i="1" s="1"/>
  <c r="E31" i="3"/>
  <c r="G34" i="1" s="1"/>
  <c r="E32" i="3"/>
  <c r="G35" i="1" s="1"/>
  <c r="N35" i="1" s="1"/>
  <c r="O35" i="1" s="1"/>
  <c r="E33" i="3"/>
  <c r="G36" i="1"/>
  <c r="E34" i="3"/>
  <c r="G37" i="1"/>
  <c r="L37" i="1" s="1"/>
  <c r="E35" i="3"/>
  <c r="G38" i="1"/>
  <c r="E36" i="3"/>
  <c r="G39" i="1" s="1"/>
  <c r="E37" i="3"/>
  <c r="G40" i="1" s="1"/>
  <c r="E38" i="3"/>
  <c r="G41" i="1" s="1"/>
  <c r="L41" i="1" s="1"/>
  <c r="E39" i="3"/>
  <c r="G42" i="1"/>
  <c r="E40" i="3"/>
  <c r="G43" i="1"/>
  <c r="E41" i="3"/>
  <c r="G44" i="1" s="1"/>
  <c r="E42" i="3"/>
  <c r="G45" i="1" s="1"/>
  <c r="E43" i="3"/>
  <c r="G46" i="1" s="1"/>
  <c r="E44" i="3"/>
  <c r="G47" i="1" s="1"/>
  <c r="N47" i="1" s="1"/>
  <c r="O47" i="1" s="1"/>
  <c r="E45" i="3"/>
  <c r="G48" i="1" s="1"/>
  <c r="E46" i="3"/>
  <c r="G49" i="1"/>
  <c r="L49" i="1" s="1"/>
  <c r="E47" i="3"/>
  <c r="G50" i="1" s="1"/>
  <c r="E48" i="3"/>
  <c r="G51" i="1"/>
  <c r="L51" i="1" s="1"/>
  <c r="E49" i="3"/>
  <c r="G52" i="1"/>
  <c r="E50" i="3"/>
  <c r="G53" i="1" s="1"/>
  <c r="E11" i="3"/>
  <c r="G14" i="1"/>
  <c r="F11" i="3"/>
  <c r="O11" i="3"/>
  <c r="H11" i="3"/>
  <c r="G11" i="3"/>
  <c r="I11" i="3"/>
  <c r="J11" i="3"/>
  <c r="K11" i="3"/>
  <c r="P28" i="3"/>
  <c r="P26" i="3"/>
  <c r="P29" i="3"/>
  <c r="P30" i="3"/>
  <c r="P51" i="3"/>
  <c r="N43" i="1"/>
  <c r="O43" i="1" s="1"/>
  <c r="K27" i="1"/>
  <c r="M27" i="1" s="1"/>
  <c r="N51" i="1"/>
  <c r="O51" i="1" s="1"/>
  <c r="K31" i="1"/>
  <c r="M31" i="1" s="1"/>
  <c r="L31" i="1"/>
  <c r="L35" i="1"/>
  <c r="N49" i="1"/>
  <c r="O49" i="1" s="1"/>
  <c r="K41" i="1"/>
  <c r="M41" i="1" s="1"/>
  <c r="V41" i="1" s="1"/>
  <c r="W41" i="1" s="1"/>
  <c r="N30" i="1"/>
  <c r="O30" i="1" s="1"/>
  <c r="K26" i="1"/>
  <c r="M26" i="1" s="1"/>
  <c r="P26" i="1" s="1"/>
  <c r="K22" i="1"/>
  <c r="M22" i="1" s="1"/>
  <c r="N22" i="1"/>
  <c r="O22" i="1" s="1"/>
  <c r="K17" i="1"/>
  <c r="M17" i="1" s="1"/>
  <c r="N17" i="1"/>
  <c r="O17" i="1" s="1"/>
  <c r="K48" i="1"/>
  <c r="M48" i="1" s="1"/>
  <c r="K16" i="1"/>
  <c r="M16" i="1" s="1"/>
  <c r="K36" i="1"/>
  <c r="M36" i="1" s="1"/>
  <c r="V36" i="1" s="1"/>
  <c r="W36" i="1" s="1"/>
  <c r="L16" i="1"/>
  <c r="M15" i="1"/>
  <c r="V15" i="1" s="1"/>
  <c r="W15" i="1" s="1"/>
  <c r="N15" i="1"/>
  <c r="O15" i="1" s="1"/>
  <c r="V22" i="1"/>
  <c r="W22" i="1" s="1"/>
  <c r="L48" i="1" l="1"/>
  <c r="L32" i="1"/>
  <c r="N27" i="1"/>
  <c r="O27" i="1" s="1"/>
  <c r="L24" i="1"/>
  <c r="N19" i="1"/>
  <c r="O19" i="1" s="1"/>
  <c r="N16" i="1"/>
  <c r="O16" i="1" s="1"/>
  <c r="P27" i="3"/>
  <c r="P31" i="1"/>
  <c r="Q31" i="1" s="1"/>
  <c r="K51" i="1"/>
  <c r="M51" i="1" s="1"/>
  <c r="R51" i="1" s="1"/>
  <c r="S51" i="1" s="1"/>
  <c r="P52" i="3"/>
  <c r="P25" i="3"/>
  <c r="K52" i="1"/>
  <c r="M52" i="1" s="1"/>
  <c r="V52" i="1" s="1"/>
  <c r="W52" i="1" s="1"/>
  <c r="N48" i="1"/>
  <c r="O48" i="1" s="1"/>
  <c r="L44" i="1"/>
  <c r="L38" i="1"/>
  <c r="K30" i="1"/>
  <c r="M30" i="1" s="1"/>
  <c r="R30" i="1" s="1"/>
  <c r="S30" i="1" s="1"/>
  <c r="K21" i="1"/>
  <c r="M21" i="1" s="1"/>
  <c r="V21" i="1" s="1"/>
  <c r="W21" i="1" s="1"/>
  <c r="L17" i="1"/>
  <c r="P17" i="1" s="1"/>
  <c r="Q17" i="1" s="1"/>
  <c r="P16" i="1"/>
  <c r="Q16" i="1" s="1"/>
  <c r="L53" i="1"/>
  <c r="L45" i="1"/>
  <c r="L42" i="1"/>
  <c r="N31" i="1"/>
  <c r="O31" i="1" s="1"/>
  <c r="L28" i="1"/>
  <c r="N26" i="1"/>
  <c r="O26" i="1" s="1"/>
  <c r="L22" i="1"/>
  <c r="P22" i="1" s="1"/>
  <c r="Q22" i="1" s="1"/>
  <c r="P41" i="1"/>
  <c r="Q41" i="1" s="1"/>
  <c r="P48" i="1"/>
  <c r="Q48" i="1" s="1"/>
  <c r="Q26" i="1"/>
  <c r="K37" i="1"/>
  <c r="M37" i="1" s="1"/>
  <c r="P37" i="1" s="1"/>
  <c r="R17" i="1"/>
  <c r="S17" i="1" s="1"/>
  <c r="L21" i="1"/>
  <c r="N45" i="1"/>
  <c r="O45" i="1" s="1"/>
  <c r="K45" i="1"/>
  <c r="M45" i="1" s="1"/>
  <c r="L39" i="1"/>
  <c r="N39" i="1"/>
  <c r="O39" i="1" s="1"/>
  <c r="K39" i="1"/>
  <c r="M39" i="1" s="1"/>
  <c r="L34" i="1"/>
  <c r="K34" i="1"/>
  <c r="M34" i="1" s="1"/>
  <c r="N20" i="1"/>
  <c r="O20" i="1" s="1"/>
  <c r="L20" i="1"/>
  <c r="K23" i="1"/>
  <c r="M23" i="1" s="1"/>
  <c r="L23" i="1"/>
  <c r="L33" i="1"/>
  <c r="K33" i="1"/>
  <c r="M33" i="1" s="1"/>
  <c r="N33" i="1"/>
  <c r="O33" i="1" s="1"/>
  <c r="L25" i="1"/>
  <c r="N25" i="1"/>
  <c r="O25" i="1" s="1"/>
  <c r="L46" i="1"/>
  <c r="K46" i="1"/>
  <c r="M46" i="1" s="1"/>
  <c r="K29" i="1"/>
  <c r="M29" i="1" s="1"/>
  <c r="L29" i="1"/>
  <c r="N29" i="1"/>
  <c r="O29" i="1" s="1"/>
  <c r="K28" i="1"/>
  <c r="M28" i="1" s="1"/>
  <c r="N41" i="1"/>
  <c r="O41" i="1" s="1"/>
  <c r="L52" i="1"/>
  <c r="L15" i="1"/>
  <c r="N37" i="1"/>
  <c r="O37" i="1" s="1"/>
  <c r="N53" i="1"/>
  <c r="O53" i="1" s="1"/>
  <c r="N52" i="1"/>
  <c r="O52" i="1" s="1"/>
  <c r="N42" i="1"/>
  <c r="O42" i="1" s="1"/>
  <c r="K49" i="1"/>
  <c r="M49" i="1" s="1"/>
  <c r="P49" i="1" s="1"/>
  <c r="K35" i="1"/>
  <c r="M35" i="1" s="1"/>
  <c r="P35" i="1" s="1"/>
  <c r="N32" i="1"/>
  <c r="O32" i="1" s="1"/>
  <c r="L30" i="1"/>
  <c r="V30" i="1"/>
  <c r="W30" i="1" s="1"/>
  <c r="V48" i="1"/>
  <c r="W48" i="1" s="1"/>
  <c r="R27" i="1"/>
  <c r="S27" i="1" s="1"/>
  <c r="V27" i="1"/>
  <c r="W27" i="1" s="1"/>
  <c r="V31" i="1"/>
  <c r="W31" i="1" s="1"/>
  <c r="R35" i="1"/>
  <c r="S35" i="1" s="1"/>
  <c r="N50" i="1"/>
  <c r="O50" i="1" s="1"/>
  <c r="K50" i="1"/>
  <c r="M50" i="1" s="1"/>
  <c r="N40" i="1"/>
  <c r="O40" i="1" s="1"/>
  <c r="K40" i="1"/>
  <c r="M40" i="1" s="1"/>
  <c r="N36" i="1"/>
  <c r="O36" i="1" s="1"/>
  <c r="L36" i="1"/>
  <c r="P36" i="1" s="1"/>
  <c r="Q36" i="1" s="1"/>
  <c r="V34" i="1"/>
  <c r="W34" i="1" s="1"/>
  <c r="V26" i="1"/>
  <c r="W26" i="1" s="1"/>
  <c r="V16" i="1"/>
  <c r="W16" i="1" s="1"/>
  <c r="N21" i="1"/>
  <c r="O21" i="1" s="1"/>
  <c r="K14" i="1"/>
  <c r="M14" i="1" s="1"/>
  <c r="N14" i="1" s="1"/>
  <c r="O14" i="1" s="1"/>
  <c r="L14" i="1"/>
  <c r="K25" i="1"/>
  <c r="M25" i="1" s="1"/>
  <c r="K42" i="1"/>
  <c r="M42" i="1" s="1"/>
  <c r="K44" i="1"/>
  <c r="M44" i="1" s="1"/>
  <c r="N44" i="1"/>
  <c r="O44" i="1" s="1"/>
  <c r="N18" i="1"/>
  <c r="O18" i="1" s="1"/>
  <c r="N23" i="1"/>
  <c r="O23" i="1" s="1"/>
  <c r="K32" i="1"/>
  <c r="M32" i="1" s="1"/>
  <c r="R22" i="1"/>
  <c r="S22" i="1" s="1"/>
  <c r="N38" i="1"/>
  <c r="O38" i="1" s="1"/>
  <c r="L27" i="1"/>
  <c r="L50" i="1"/>
  <c r="K43" i="1"/>
  <c r="M43" i="1" s="1"/>
  <c r="L43" i="1"/>
  <c r="V17" i="1"/>
  <c r="W17" i="1" s="1"/>
  <c r="K24" i="1"/>
  <c r="M24" i="1" s="1"/>
  <c r="R15" i="1"/>
  <c r="S15" i="1" s="1"/>
  <c r="K20" i="1"/>
  <c r="M20" i="1" s="1"/>
  <c r="K18" i="1"/>
  <c r="M18" i="1" s="1"/>
  <c r="K53" i="1"/>
  <c r="M53" i="1" s="1"/>
  <c r="N34" i="1"/>
  <c r="O34" i="1" s="1"/>
  <c r="K38" i="1"/>
  <c r="M38" i="1" s="1"/>
  <c r="N46" i="1"/>
  <c r="O46" i="1" s="1"/>
  <c r="K47" i="1"/>
  <c r="M47" i="1" s="1"/>
  <c r="L47" i="1"/>
  <c r="L40" i="1"/>
  <c r="N24" i="1"/>
  <c r="O24" i="1" s="1"/>
  <c r="K19" i="1"/>
  <c r="M19" i="1" s="1"/>
  <c r="L19" i="1"/>
  <c r="R16" i="1" l="1"/>
  <c r="S16" i="1" s="1"/>
  <c r="R48" i="1"/>
  <c r="S48" i="1" s="1"/>
  <c r="P51" i="1"/>
  <c r="Q51" i="1" s="1"/>
  <c r="V51" i="1"/>
  <c r="W51" i="1" s="1"/>
  <c r="R31" i="1"/>
  <c r="S31" i="1" s="1"/>
  <c r="V35" i="1"/>
  <c r="W35" i="1" s="1"/>
  <c r="P28" i="1"/>
  <c r="Q28" i="1" s="1"/>
  <c r="P45" i="1"/>
  <c r="Q45" i="1" s="1"/>
  <c r="P29" i="1"/>
  <c r="Q29" i="1" s="1"/>
  <c r="P44" i="1"/>
  <c r="Q44" i="1" s="1"/>
  <c r="P43" i="1"/>
  <c r="Q43" i="1" s="1"/>
  <c r="P46" i="1"/>
  <c r="Q46" i="1" s="1"/>
  <c r="P20" i="1"/>
  <c r="Q20" i="1" s="1"/>
  <c r="P50" i="1"/>
  <c r="Q50" i="1" s="1"/>
  <c r="R26" i="1"/>
  <c r="S26" i="1" s="1"/>
  <c r="P23" i="1"/>
  <c r="Q23" i="1" s="1"/>
  <c r="P18" i="1"/>
  <c r="Q18" i="1" s="1"/>
  <c r="P33" i="1"/>
  <c r="Q33" i="1" s="1"/>
  <c r="P40" i="1"/>
  <c r="R41" i="1"/>
  <c r="S41" i="1" s="1"/>
  <c r="P25" i="1"/>
  <c r="Q25" i="1" s="1"/>
  <c r="P39" i="1"/>
  <c r="Q39" i="1" s="1"/>
  <c r="P32" i="1"/>
  <c r="Q32" i="1" s="1"/>
  <c r="P42" i="1"/>
  <c r="Q42" i="1" s="1"/>
  <c r="P53" i="1"/>
  <c r="Q53" i="1" s="1"/>
  <c r="P38" i="1"/>
  <c r="Q38" i="1" s="1"/>
  <c r="P19" i="1"/>
  <c r="Q19" i="1" s="1"/>
  <c r="P47" i="1"/>
  <c r="Q47" i="1" s="1"/>
  <c r="Q35" i="1"/>
  <c r="P34" i="1"/>
  <c r="Q34" i="1" s="1"/>
  <c r="P24" i="1"/>
  <c r="Q24" i="1" s="1"/>
  <c r="P15" i="1"/>
  <c r="Q15" i="1" s="1"/>
  <c r="P27" i="1"/>
  <c r="Q27" i="1" s="1"/>
  <c r="P14" i="1"/>
  <c r="Q14" i="1" s="1"/>
  <c r="P30" i="1"/>
  <c r="Q30" i="1" s="1"/>
  <c r="P52" i="1"/>
  <c r="Q52" i="1" s="1"/>
  <c r="P21" i="1"/>
  <c r="Q21" i="1" s="1"/>
  <c r="V49" i="1"/>
  <c r="W49" i="1" s="1"/>
  <c r="Q49" i="1"/>
  <c r="R28" i="1"/>
  <c r="S28" i="1" s="1"/>
  <c r="V23" i="1"/>
  <c r="W23" i="1" s="1"/>
  <c r="V45" i="1"/>
  <c r="W45" i="1" s="1"/>
  <c r="R45" i="1"/>
  <c r="S45" i="1" s="1"/>
  <c r="R21" i="1"/>
  <c r="S21" i="1" s="1"/>
  <c r="V33" i="1"/>
  <c r="W33" i="1" s="1"/>
  <c r="R49" i="1"/>
  <c r="S49" i="1" s="1"/>
  <c r="R33" i="1"/>
  <c r="S33" i="1" s="1"/>
  <c r="R37" i="1"/>
  <c r="S37" i="1" s="1"/>
  <c r="V46" i="1"/>
  <c r="W46" i="1" s="1"/>
  <c r="Q40" i="1"/>
  <c r="V37" i="1"/>
  <c r="W37" i="1" s="1"/>
  <c r="Q37" i="1"/>
  <c r="V28" i="1"/>
  <c r="W28" i="1" s="1"/>
  <c r="R39" i="1"/>
  <c r="S39" i="1" s="1"/>
  <c r="V39" i="1"/>
  <c r="W39" i="1" s="1"/>
  <c r="R52" i="1"/>
  <c r="S52" i="1" s="1"/>
  <c r="V29" i="1"/>
  <c r="W29" i="1" s="1"/>
  <c r="R29" i="1"/>
  <c r="S29" i="1" s="1"/>
  <c r="V44" i="1"/>
  <c r="W44" i="1" s="1"/>
  <c r="R44" i="1"/>
  <c r="S44" i="1" s="1"/>
  <c r="R50" i="1"/>
  <c r="S50" i="1" s="1"/>
  <c r="V50" i="1"/>
  <c r="W50" i="1" s="1"/>
  <c r="R36" i="1"/>
  <c r="S36" i="1" s="1"/>
  <c r="R42" i="1"/>
  <c r="S42" i="1" s="1"/>
  <c r="V42" i="1"/>
  <c r="W42" i="1" s="1"/>
  <c r="V18" i="1"/>
  <c r="W18" i="1" s="1"/>
  <c r="R18" i="1"/>
  <c r="S18" i="1" s="1"/>
  <c r="V38" i="1"/>
  <c r="W38" i="1" s="1"/>
  <c r="R38" i="1"/>
  <c r="S38" i="1" s="1"/>
  <c r="V43" i="1"/>
  <c r="W43" i="1" s="1"/>
  <c r="R43" i="1"/>
  <c r="S43" i="1" s="1"/>
  <c r="V14" i="1"/>
  <c r="W14" i="1" s="1"/>
  <c r="R14" i="1"/>
  <c r="S14" i="1" s="1"/>
  <c r="R40" i="1"/>
  <c r="S40" i="1" s="1"/>
  <c r="V40" i="1"/>
  <c r="W40" i="1" s="1"/>
  <c r="R34" i="1"/>
  <c r="S34" i="1" s="1"/>
  <c r="R23" i="1"/>
  <c r="S23" i="1" s="1"/>
  <c r="R20" i="1"/>
  <c r="S20" i="1" s="1"/>
  <c r="V20" i="1"/>
  <c r="W20" i="1" s="1"/>
  <c r="R19" i="1"/>
  <c r="S19" i="1" s="1"/>
  <c r="V19" i="1"/>
  <c r="W19" i="1" s="1"/>
  <c r="R47" i="1"/>
  <c r="S47" i="1" s="1"/>
  <c r="V47" i="1"/>
  <c r="W47" i="1" s="1"/>
  <c r="V25" i="1"/>
  <c r="W25" i="1" s="1"/>
  <c r="R25" i="1"/>
  <c r="S25" i="1" s="1"/>
  <c r="R53" i="1"/>
  <c r="S53" i="1" s="1"/>
  <c r="V53" i="1"/>
  <c r="W53" i="1" s="1"/>
  <c r="R24" i="1"/>
  <c r="S24" i="1" s="1"/>
  <c r="V24" i="1"/>
  <c r="W24" i="1" s="1"/>
  <c r="R32" i="1"/>
  <c r="S32" i="1" s="1"/>
  <c r="V32" i="1"/>
  <c r="W32" i="1" s="1"/>
  <c r="R46" i="1"/>
  <c r="S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Concentration: grams of ethanol per litre of sample</t>
        </r>
      </text>
    </comment>
    <comment ref="L23" authorId="0" shapeId="0" xr:uid="{BF1A0168-2A7F-48F9-83D6-C4C33E1FC1D3}">
      <text>
        <r>
          <rPr>
            <b/>
            <sz val="8"/>
            <color indexed="81"/>
            <rFont val="Tahoma"/>
            <family val="2"/>
          </rPr>
          <t>Conversion of g/L to % (v/v) using the factor 0.1266 (taking the density of ethanol as 0.79 g/mL</t>
        </r>
      </text>
    </comment>
    <comment ref="O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P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Concentration: grams of ethanol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Concentration: grams of ethanol per litre of sample</t>
        </r>
      </text>
    </comment>
    <comment ref="Q13" authorId="0" shapeId="0" xr:uid="{9EFA9C22-229E-4509-9B57-883BD561C8A2}">
      <text>
        <r>
          <rPr>
            <b/>
            <sz val="8"/>
            <color indexed="81"/>
            <rFont val="Tahoma"/>
            <family val="2"/>
          </rPr>
          <t>Conversion of g/L to % (v/v) using the factor 0.1266 (taking the density of ethanol as 0.79 g/mL</t>
        </r>
      </text>
    </comment>
    <comment ref="U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W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ethanol per 100 grams of sample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<sst xmlns="http://schemas.openxmlformats.org/spreadsheetml/2006/main" count="69" uniqueCount="46">
  <si>
    <t>Sample identifier</t>
  </si>
  <si>
    <t>Results</t>
  </si>
  <si>
    <t>Sample
(g/L)</t>
  </si>
  <si>
    <t>ABS, t=0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</si>
  <si>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</si>
  <si>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</si>
  <si>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</si>
  <si>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</si>
  <si>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</si>
  <si>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</si>
  <si>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</si>
  <si>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</si>
  <si>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</si>
  <si>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</si>
  <si>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</si>
  <si>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</si>
  <si>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</si>
  <si>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</si>
  <si>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</si>
  <si>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</si>
  <si>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</si>
  <si>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</si>
  <si>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</si>
  <si>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</si>
  <si>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</si>
  <si>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</si>
  <si>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</si>
  <si>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</si>
  <si>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</si>
  <si>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</si>
  <si>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</si>
  <si>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</si>
  <si>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</si>
  <si>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</si>
  <si>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 xml:space="preserve">   Abs
(Ethanol)</t>
  </si>
  <si>
    <t>Ethanol
(g/L)</t>
  </si>
  <si>
    <t>Ethanol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</si>
  <si>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</si>
  <si>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</si>
  <si>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Ethanol
(% w/v)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</si>
  <si>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</si>
  <si>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Megazyme Knowledge Base</t>
  </si>
  <si>
    <t>Customer Support</t>
  </si>
  <si>
    <t>K-ETOH 06/21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</si>
  <si>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(ethanol)</t>
    </r>
  </si>
  <si>
    <t>Ethanol
(% v/v)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</si>
</sst>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6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2"/>
      <color indexed="10"/>
      <name val="Gill Sans MT"/>
      <family val="2"/>
    </font>
    <font>
      <b/>
      <sz val="1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Protection="1"/>
    <xf numFmtId="0" fontId="1" fillId="2" borderId="1" xfId="0" applyFont="1" applyFill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Fill="1" applyProtection="1"/>
    <xf numFmtId="0" fontId="1" fillId="0" borderId="6" xfId="0" applyFont="1" applyBorder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</xf>
    <xf numFmtId="164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0" borderId="7" xfId="0" applyFont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164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Protection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64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64" fontId="1" fillId="4" borderId="9" xfId="0" applyNumberFormat="1" applyFont="1" applyFill="1" applyBorder="1" applyProtection="1"/>
    <xf numFmtId="164" fontId="1" fillId="4" borderId="10" xfId="0" applyNumberFormat="1" applyFont="1" applyFill="1" applyBorder="1" applyProtection="1"/>
    <xf numFmtId="164" fontId="1" fillId="4" borderId="8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0" fontId="21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64" fontId="1" fillId="6" borderId="1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Alignment="1" applyProtection="1"/>
    <xf numFmtId="165" fontId="0" fillId="2" borderId="1" xfId="0" applyNumberFormat="1" applyFill="1" applyBorder="1"/>
    <xf numFmtId="165" fontId="0" fillId="6" borderId="1" xfId="0" applyNumberFormat="1" applyFill="1" applyBorder="1"/>
    <xf numFmtId="165" fontId="1" fillId="6" borderId="1" xfId="0" applyNumberFormat="1" applyFont="1" applyFill="1" applyBorder="1"/>
    <xf numFmtId="165" fontId="1" fillId="0" borderId="1" xfId="0" applyNumberFormat="1" applyFont="1" applyBorder="1"/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9" xfId="0" applyNumberFormat="1" applyFont="1" applyFill="1" applyBorder="1" applyAlignment="1" applyProtection="1">
      <alignment horizontal="left"/>
      <protection locked="0"/>
    </xf>
    <xf numFmtId="164" fontId="1" fillId="4" borderId="10" xfId="0" applyNumberFormat="1" applyFont="1" applyFill="1" applyBorder="1" applyAlignment="1" applyProtection="1">
      <alignment horizontal="left"/>
      <protection locked="0"/>
    </xf>
    <xf numFmtId="164" fontId="1" fillId="4" borderId="8" xfId="0" applyNumberFormat="1" applyFont="1" applyFill="1" applyBorder="1" applyAlignment="1" applyProtection="1">
      <alignment horizontal="left"/>
      <protection locked="0"/>
    </xf>
    <xf numFmtId="0" fontId="24" fillId="2" borderId="0" xfId="0" applyFont="1" applyFill="1" applyAlignment="1">
      <alignment horizontal="left" vertical="top" wrapText="1"/>
    </xf>
    <xf numFmtId="0" fontId="14" fillId="5" borderId="9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16513761467891"/>
          <c:y val="5.9459564082847839E-2"/>
          <c:w val="0.6440366972477064"/>
          <c:h val="0.7783797479936444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Calculation'!$E$11:$K$11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2-4291-AD5F-E41C43226FE0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Calculation'!$E$12:$K$12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2-4291-AD5F-E41C43226FE0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Calculation'!$E$13:$K$13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2-4291-AD5F-E41C43226FE0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Calculation'!$E$14:$K$14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12-4291-AD5F-E41C43226FE0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Calculation'!$E$15:$K$15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12-4291-AD5F-E41C43226FE0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Calculation'!$E$16:$K$16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12-4291-AD5F-E41C43226FE0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Calculation'!$E$17:$K$17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12-4291-AD5F-E41C43226FE0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Calculation'!$E$18:$K$18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12-4291-AD5F-E41C43226FE0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Calculation'!$E$19:$K$19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12-4291-AD5F-E41C43226FE0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Calculation'!$E$20:$K$20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12-4291-AD5F-E41C43226FE0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Calculation'!$E$21:$K$21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12-4291-AD5F-E41C43226FE0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Calculation'!$E$22:$K$22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412-4291-AD5F-E41C43226FE0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Calculation'!$E$23:$K$23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412-4291-AD5F-E41C43226FE0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Calculation'!$E$24:$K$24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412-4291-AD5F-E41C43226FE0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Calculation'!$E$25:$K$25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412-4291-AD5F-E41C43226FE0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Calculation'!$E$26:$K$26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412-4291-AD5F-E41C43226FE0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Calculation'!$E$27:$K$27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12-4291-AD5F-E41C43226FE0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Calculation'!$E$28:$K$28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412-4291-AD5F-E41C43226FE0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Calculation'!$E$29:$K$29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12-4291-AD5F-E41C43226FE0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Calculation'!$E$30:$K$30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12-4291-AD5F-E41C43226FE0}"/>
            </c:ext>
          </c:extLst>
        </c:ser>
        <c:ser>
          <c:idx val="20"/>
          <c:order val="20"/>
          <c:tx>
            <c:strRef>
              <c:f>'Creep Calculation'!$D$31</c:f>
              <c:strCache>
                <c:ptCount val="1"/>
                <c:pt idx="0">
                  <c:v>21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Calculation'!$E$31:$K$31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412-4291-AD5F-E41C43226FE0}"/>
            </c:ext>
          </c:extLst>
        </c:ser>
        <c:ser>
          <c:idx val="21"/>
          <c:order val="21"/>
          <c:tx>
            <c:strRef>
              <c:f>'Creep Calculation'!$D$32</c:f>
              <c:strCache>
                <c:ptCount val="1"/>
                <c:pt idx="0">
                  <c:v>22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Calculation'!$E$32:$K$32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412-4291-AD5F-E41C43226FE0}"/>
            </c:ext>
          </c:extLst>
        </c:ser>
        <c:ser>
          <c:idx val="22"/>
          <c:order val="22"/>
          <c:tx>
            <c:strRef>
              <c:f>'Creep Calculation'!$D$33</c:f>
              <c:strCache>
                <c:ptCount val="1"/>
                <c:pt idx="0">
                  <c:v>23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Calculation'!$E$33:$K$33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412-4291-AD5F-E41C43226FE0}"/>
            </c:ext>
          </c:extLst>
        </c:ser>
        <c:ser>
          <c:idx val="23"/>
          <c:order val="23"/>
          <c:tx>
            <c:strRef>
              <c:f>'Creep Calculation'!$D$34</c:f>
              <c:strCache>
                <c:ptCount val="1"/>
                <c:pt idx="0">
                  <c:v>24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Calculation'!$E$34:$K$34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412-4291-AD5F-E41C43226FE0}"/>
            </c:ext>
          </c:extLst>
        </c:ser>
        <c:ser>
          <c:idx val="24"/>
          <c:order val="24"/>
          <c:tx>
            <c:strRef>
              <c:f>'Creep Calculation'!$D$35</c:f>
              <c:strCache>
                <c:ptCount val="1"/>
                <c:pt idx="0">
                  <c:v>25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Calculation'!$E$35:$K$35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412-4291-AD5F-E41C43226FE0}"/>
            </c:ext>
          </c:extLst>
        </c:ser>
        <c:ser>
          <c:idx val="25"/>
          <c:order val="25"/>
          <c:tx>
            <c:strRef>
              <c:f>'Creep Calculation'!$D$36</c:f>
              <c:strCache>
                <c:ptCount val="1"/>
                <c:pt idx="0">
                  <c:v>26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Calculation'!$E$36:$K$36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412-4291-AD5F-E41C43226FE0}"/>
            </c:ext>
          </c:extLst>
        </c:ser>
        <c:ser>
          <c:idx val="26"/>
          <c:order val="26"/>
          <c:tx>
            <c:strRef>
              <c:f>'Creep Calculation'!$D$37</c:f>
              <c:strCache>
                <c:ptCount val="1"/>
                <c:pt idx="0">
                  <c:v>27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Calculation'!$E$37:$K$37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412-4291-AD5F-E41C43226FE0}"/>
            </c:ext>
          </c:extLst>
        </c:ser>
        <c:ser>
          <c:idx val="27"/>
          <c:order val="27"/>
          <c:tx>
            <c:strRef>
              <c:f>'Creep Calculation'!$D$38</c:f>
              <c:strCache>
                <c:ptCount val="1"/>
                <c:pt idx="0">
                  <c:v>28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Calculation'!$E$38:$K$38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412-4291-AD5F-E41C43226FE0}"/>
            </c:ext>
          </c:extLst>
        </c:ser>
        <c:ser>
          <c:idx val="28"/>
          <c:order val="28"/>
          <c:tx>
            <c:strRef>
              <c:f>'Creep Calculation'!$D$39</c:f>
              <c:strCache>
                <c:ptCount val="1"/>
                <c:pt idx="0">
                  <c:v>29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Calculation'!$E$39:$K$39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412-4291-AD5F-E41C43226FE0}"/>
            </c:ext>
          </c:extLst>
        </c:ser>
        <c:ser>
          <c:idx val="29"/>
          <c:order val="29"/>
          <c:tx>
            <c:strRef>
              <c:f>'Creep Calculation'!$D$40</c:f>
              <c:strCache>
                <c:ptCount val="1"/>
                <c:pt idx="0">
                  <c:v>30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Calculation'!$E$40:$K$40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412-4291-AD5F-E41C43226FE0}"/>
            </c:ext>
          </c:extLst>
        </c:ser>
        <c:ser>
          <c:idx val="30"/>
          <c:order val="30"/>
          <c:tx>
            <c:strRef>
              <c:f>'Creep Calculation'!$D$41</c:f>
              <c:strCache>
                <c:ptCount val="1"/>
                <c:pt idx="0">
                  <c:v>31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Calculation'!$E$41:$K$41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412-4291-AD5F-E41C43226FE0}"/>
            </c:ext>
          </c:extLst>
        </c:ser>
        <c:ser>
          <c:idx val="31"/>
          <c:order val="31"/>
          <c:tx>
            <c:strRef>
              <c:f>'Creep Calculation'!$D$42</c:f>
              <c:strCache>
                <c:ptCount val="1"/>
                <c:pt idx="0">
                  <c:v>32</c:v>
                </c:pt>
              </c:strCache>
            </c:strRef>
          </c:tx>
          <c:spPr>
            <a:ln w="12700">
              <a:solidFill>
                <a:srgbClr val="CC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CCFF99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Calculation'!$E$42:$K$42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412-4291-AD5F-E41C43226FE0}"/>
            </c:ext>
          </c:extLst>
        </c:ser>
        <c:ser>
          <c:idx val="32"/>
          <c:order val="32"/>
          <c:tx>
            <c:strRef>
              <c:f>'Creep Calculation'!$D$43</c:f>
              <c:strCache>
                <c:ptCount val="1"/>
                <c:pt idx="0">
                  <c:v>33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Calculation'!$E$43:$K$43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412-4291-AD5F-E41C43226FE0}"/>
            </c:ext>
          </c:extLst>
        </c:ser>
        <c:ser>
          <c:idx val="33"/>
          <c:order val="33"/>
          <c:tx>
            <c:strRef>
              <c:f>'Creep Calculation'!$D$44</c:f>
              <c:strCache>
                <c:ptCount val="1"/>
                <c:pt idx="0">
                  <c:v>34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Calculation'!$E$44:$K$44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412-4291-AD5F-E41C43226FE0}"/>
            </c:ext>
          </c:extLst>
        </c:ser>
        <c:ser>
          <c:idx val="34"/>
          <c:order val="34"/>
          <c:tx>
            <c:strRef>
              <c:f>'Creep Calculation'!$D$45</c:f>
              <c:strCache>
                <c:ptCount val="1"/>
                <c:pt idx="0">
                  <c:v>35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Calculation'!$E$45:$K$45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412-4291-AD5F-E41C43226FE0}"/>
            </c:ext>
          </c:extLst>
        </c:ser>
        <c:ser>
          <c:idx val="35"/>
          <c:order val="35"/>
          <c:tx>
            <c:strRef>
              <c:f>'Creep Calculation'!$D$46</c:f>
              <c:strCache>
                <c:ptCount val="1"/>
                <c:pt idx="0">
                  <c:v>36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Calculation'!$E$46:$K$46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412-4291-AD5F-E41C43226FE0}"/>
            </c:ext>
          </c:extLst>
        </c:ser>
        <c:ser>
          <c:idx val="36"/>
          <c:order val="36"/>
          <c:tx>
            <c:strRef>
              <c:f>'Creep Calculation'!$D$47</c:f>
              <c:strCache>
                <c:ptCount val="1"/>
                <c:pt idx="0">
                  <c:v>37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Calculation'!$E$47:$K$47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412-4291-AD5F-E41C43226FE0}"/>
            </c:ext>
          </c:extLst>
        </c:ser>
        <c:ser>
          <c:idx val="37"/>
          <c:order val="37"/>
          <c:tx>
            <c:strRef>
              <c:f>'Creep Calculation'!$D$48</c:f>
              <c:strCache>
                <c:ptCount val="1"/>
                <c:pt idx="0">
                  <c:v>38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Calculation'!$E$48:$K$48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412-4291-AD5F-E41C43226FE0}"/>
            </c:ext>
          </c:extLst>
        </c:ser>
        <c:ser>
          <c:idx val="38"/>
          <c:order val="38"/>
          <c:tx>
            <c:strRef>
              <c:f>'Creep Calculation'!$D$49</c:f>
              <c:strCache>
                <c:ptCount val="1"/>
                <c:pt idx="0">
                  <c:v>39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Calculation'!$E$49:$K$49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7412-4291-AD5F-E41C43226FE0}"/>
            </c:ext>
          </c:extLst>
        </c:ser>
        <c:ser>
          <c:idx val="39"/>
          <c:order val="39"/>
          <c:tx>
            <c:strRef>
              <c:f>'Creep Calculation'!$D$50</c:f>
              <c:strCache>
                <c:ptCount val="1"/>
                <c:pt idx="0">
                  <c:v>40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Calculation'!$E$50:$K$50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7412-4291-AD5F-E41C4322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634496"/>
        <c:axId val="1"/>
      </c:lineChart>
      <c:catAx>
        <c:axId val="535634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333333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37431192660550461"/>
              <c:y val="0.918920621408810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 sz="1125" b="1" i="0" u="none" strike="noStrike" baseline="0">
                    <a:solidFill>
                      <a:srgbClr val="333333"/>
                    </a:solidFill>
                    <a:latin typeface="Gill Sans MT"/>
                  </a:rPr>
                  <a:t>A</a:t>
                </a:r>
                <a:r>
                  <a:rPr lang="en-IE" sz="1125" b="1" i="0" u="none" strike="noStrike" baseline="-25000">
                    <a:solidFill>
                      <a:srgbClr val="333333"/>
                    </a:solidFill>
                    <a:latin typeface="Gill Sans MT"/>
                  </a:rPr>
                  <a:t>2</a:t>
                </a:r>
                <a:r>
                  <a:rPr lang="en-IE" sz="1125" b="1" i="0" u="none" strike="noStrike" baseline="0">
                    <a:solidFill>
                      <a:srgbClr val="333333"/>
                    </a:solidFill>
                    <a:latin typeface="Gill Sans MT"/>
                  </a:rPr>
                  <a:t> Readings</a:t>
                </a:r>
              </a:p>
            </c:rich>
          </c:tx>
          <c:layout>
            <c:manualLayout>
              <c:xMode val="edge"/>
              <c:yMode val="edge"/>
              <c:x val="2.5688073394495414E-2"/>
              <c:y val="0.369369936865999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35634496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5045871559632"/>
          <c:y val="2.1621621621621623E-2"/>
          <c:w val="0.13027522935779812"/>
          <c:h val="0.75315447731195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333333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50" b="0" i="0" u="none" strike="noStrike" baseline="0">
          <a:solidFill>
            <a:srgbClr val="333333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'Creep Calculation'!A1"/><Relationship Id="rId5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reep Calculation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'Creep Calculation'!A1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13</xdr:row>
      <xdr:rowOff>95250</xdr:rowOff>
    </xdr:from>
    <xdr:to>
      <xdr:col>5</xdr:col>
      <xdr:colOff>523875</xdr:colOff>
      <xdr:row>14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BE7099B0-B828-4026-BF51-03F43A35736C}"/>
            </a:ext>
          </a:extLst>
        </xdr:cNvPr>
        <xdr:cNvSpPr>
          <a:spLocks noChangeArrowheads="1"/>
        </xdr:cNvSpPr>
      </xdr:nvSpPr>
      <xdr:spPr bwMode="auto">
        <a:xfrm>
          <a:off x="1333500" y="4171950"/>
          <a:ext cx="1638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1</xdr:col>
      <xdr:colOff>133350</xdr:colOff>
      <xdr:row>27</xdr:row>
      <xdr:rowOff>104775</xdr:rowOff>
    </xdr:from>
    <xdr:to>
      <xdr:col>5</xdr:col>
      <xdr:colOff>676275</xdr:colOff>
      <xdr:row>29</xdr:row>
      <xdr:rowOff>38100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04337EE0-8129-4F11-AEB0-AEF670F78073}"/>
            </a:ext>
          </a:extLst>
        </xdr:cNvPr>
        <xdr:cNvSpPr>
          <a:spLocks noChangeArrowheads="1"/>
        </xdr:cNvSpPr>
      </xdr:nvSpPr>
      <xdr:spPr bwMode="auto">
        <a:xfrm>
          <a:off x="247650" y="7848600"/>
          <a:ext cx="2876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</xdr:txBody>
    </xdr:sp>
    <xdr:clientData/>
  </xdr:twoCellAnchor>
  <xdr:twoCellAnchor>
    <xdr:from>
      <xdr:col>9</xdr:col>
      <xdr:colOff>295275</xdr:colOff>
      <xdr:row>35</xdr:row>
      <xdr:rowOff>66675</xdr:rowOff>
    </xdr:from>
    <xdr:to>
      <xdr:col>16</xdr:col>
      <xdr:colOff>180975</xdr:colOff>
      <xdr:row>40</xdr:row>
      <xdr:rowOff>47625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DFBC3030-08A0-436B-8A1F-899A0514DD8D}"/>
            </a:ext>
          </a:extLst>
        </xdr:cNvPr>
        <xdr:cNvSpPr>
          <a:spLocks noChangeArrowheads="1"/>
        </xdr:cNvSpPr>
      </xdr:nvSpPr>
      <xdr:spPr bwMode="auto">
        <a:xfrm>
          <a:off x="5010150" y="9334500"/>
          <a:ext cx="3600450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absorbance read at 6 minutes), then measure additional absorbance values at 8 and 10 min. Enter these values into the “creep reaction” calculation.  The program will automatically extrapolate to time zero and calculate the correct concentration of ethanol. </a:t>
          </a:r>
        </a:p>
      </xdr:txBody>
    </xdr:sp>
    <xdr:clientData/>
  </xdr:twoCellAnchor>
  <xdr:twoCellAnchor>
    <xdr:from>
      <xdr:col>14</xdr:col>
      <xdr:colOff>647700</xdr:colOff>
      <xdr:row>8</xdr:row>
      <xdr:rowOff>133350</xdr:rowOff>
    </xdr:from>
    <xdr:to>
      <xdr:col>16</xdr:col>
      <xdr:colOff>361950</xdr:colOff>
      <xdr:row>8</xdr:row>
      <xdr:rowOff>342900</xdr:rowOff>
    </xdr:to>
    <xdr:sp macro="" textlink="">
      <xdr:nvSpPr>
        <xdr:cNvPr id="6180" name="Text Box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25EF81-84EC-4196-9176-D42B872B7F8B}"/>
            </a:ext>
          </a:extLst>
        </xdr:cNvPr>
        <xdr:cNvSpPr txBox="1">
          <a:spLocks noChangeArrowheads="1"/>
        </xdr:cNvSpPr>
      </xdr:nvSpPr>
      <xdr:spPr bwMode="auto">
        <a:xfrm>
          <a:off x="7629525" y="1828800"/>
          <a:ext cx="11620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</a:p>
      </xdr:txBody>
    </xdr:sp>
    <xdr:clientData fPrintsWithSheet="0"/>
  </xdr:twoCellAnchor>
  <xdr:twoCellAnchor>
    <xdr:from>
      <xdr:col>14</xdr:col>
      <xdr:colOff>647700</xdr:colOff>
      <xdr:row>7</xdr:row>
      <xdr:rowOff>104775</xdr:rowOff>
    </xdr:from>
    <xdr:to>
      <xdr:col>16</xdr:col>
      <xdr:colOff>285750</xdr:colOff>
      <xdr:row>8</xdr:row>
      <xdr:rowOff>123825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3FDFE8-7FF9-4101-9760-807314A7179C}"/>
            </a:ext>
          </a:extLst>
        </xdr:cNvPr>
        <xdr:cNvSpPr txBox="1">
          <a:spLocks noChangeArrowheads="1"/>
        </xdr:cNvSpPr>
      </xdr:nvSpPr>
      <xdr:spPr bwMode="auto">
        <a:xfrm>
          <a:off x="7629525" y="1628775"/>
          <a:ext cx="1085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>
    <xdr:from>
      <xdr:col>12</xdr:col>
      <xdr:colOff>9525</xdr:colOff>
      <xdr:row>40</xdr:row>
      <xdr:rowOff>285750</xdr:rowOff>
    </xdr:from>
    <xdr:to>
      <xdr:col>14</xdr:col>
      <xdr:colOff>476250</xdr:colOff>
      <xdr:row>41</xdr:row>
      <xdr:rowOff>152400</xdr:rowOff>
    </xdr:to>
    <xdr:sp macro="" textlink="">
      <xdr:nvSpPr>
        <xdr:cNvPr id="6186" name="Text Box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F327E3-0FCE-40BD-90E5-A32BE0D6ADE7}"/>
            </a:ext>
          </a:extLst>
        </xdr:cNvPr>
        <xdr:cNvSpPr txBox="1">
          <a:spLocks noChangeArrowheads="1"/>
        </xdr:cNvSpPr>
      </xdr:nvSpPr>
      <xdr:spPr bwMode="auto">
        <a:xfrm>
          <a:off x="6172200" y="11229975"/>
          <a:ext cx="12858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</a:p>
      </xdr:txBody>
    </xdr:sp>
    <xdr:clientData/>
  </xdr:twoCellAnchor>
  <xdr:twoCellAnchor>
    <xdr:from>
      <xdr:col>2</xdr:col>
      <xdr:colOff>19050</xdr:colOff>
      <xdr:row>10</xdr:row>
      <xdr:rowOff>85725</xdr:rowOff>
    </xdr:from>
    <xdr:to>
      <xdr:col>3</xdr:col>
      <xdr:colOff>219075</xdr:colOff>
      <xdr:row>10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83B92-7B45-4FBE-BB93-117540308682}"/>
            </a:ext>
          </a:extLst>
        </xdr:cNvPr>
        <xdr:cNvSpPr txBox="1">
          <a:spLocks noChangeArrowheads="1"/>
        </xdr:cNvSpPr>
      </xdr:nvSpPr>
      <xdr:spPr bwMode="auto">
        <a:xfrm>
          <a:off x="295275" y="3009900"/>
          <a:ext cx="923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>
    <xdr:from>
      <xdr:col>2</xdr:col>
      <xdr:colOff>47625</xdr:colOff>
      <xdr:row>49</xdr:row>
      <xdr:rowOff>152400</xdr:rowOff>
    </xdr:from>
    <xdr:to>
      <xdr:col>3</xdr:col>
      <xdr:colOff>447675</xdr:colOff>
      <xdr:row>50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162E9E-D9CE-4616-AC23-BD2A551ECEF5}"/>
            </a:ext>
          </a:extLst>
        </xdr:cNvPr>
        <xdr:cNvSpPr txBox="1">
          <a:spLocks noChangeArrowheads="1"/>
        </xdr:cNvSpPr>
      </xdr:nvSpPr>
      <xdr:spPr bwMode="auto">
        <a:xfrm>
          <a:off x="323850" y="13763625"/>
          <a:ext cx="11239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9</xdr:col>
      <xdr:colOff>95250</xdr:colOff>
      <xdr:row>22</xdr:row>
      <xdr:rowOff>28575</xdr:rowOff>
    </xdr:from>
    <xdr:to>
      <xdr:col>9</xdr:col>
      <xdr:colOff>180975</xdr:colOff>
      <xdr:row>22</xdr:row>
      <xdr:rowOff>114300</xdr:rowOff>
    </xdr:to>
    <xdr:sp macro="" textlink="">
      <xdr:nvSpPr>
        <xdr:cNvPr id="6374" name="AutoShape 59">
          <a:extLst>
            <a:ext uri="{FF2B5EF4-FFF2-40B4-BE49-F238E27FC236}">
              <a16:creationId xmlns:a16="http://schemas.microsoft.com/office/drawing/2014/main" id="{20A15B5C-91FC-42A1-9331-4FFC6C495663}"/>
            </a:ext>
          </a:extLst>
        </xdr:cNvPr>
        <xdr:cNvSpPr>
          <a:spLocks noChangeArrowheads="1"/>
        </xdr:cNvSpPr>
      </xdr:nvSpPr>
      <xdr:spPr bwMode="auto">
        <a:xfrm>
          <a:off x="4810125" y="63817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200025</xdr:colOff>
      <xdr:row>15</xdr:row>
      <xdr:rowOff>9525</xdr:rowOff>
    </xdr:from>
    <xdr:to>
      <xdr:col>13</xdr:col>
      <xdr:colOff>85725</xdr:colOff>
      <xdr:row>20</xdr:row>
      <xdr:rowOff>28575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AF039AE-BC4B-4A8D-8326-10B6E7C1B4E0}"/>
            </a:ext>
          </a:extLst>
        </xdr:cNvPr>
        <xdr:cNvSpPr>
          <a:spLocks noChangeArrowheads="1"/>
        </xdr:cNvSpPr>
      </xdr:nvSpPr>
      <xdr:spPr bwMode="auto">
        <a:xfrm>
          <a:off x="4095750" y="4857750"/>
          <a:ext cx="2876550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>
    <xdr:from>
      <xdr:col>1</xdr:col>
      <xdr:colOff>142875</xdr:colOff>
      <xdr:row>35</xdr:row>
      <xdr:rowOff>66675</xdr:rowOff>
    </xdr:from>
    <xdr:to>
      <xdr:col>6</xdr:col>
      <xdr:colOff>685800</xdr:colOff>
      <xdr:row>40</xdr:row>
      <xdr:rowOff>38100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6A04514B-A6F6-438D-B65A-03F61BEA59DE}"/>
            </a:ext>
          </a:extLst>
        </xdr:cNvPr>
        <xdr:cNvSpPr>
          <a:spLocks noChangeArrowheads="1"/>
        </xdr:cNvSpPr>
      </xdr:nvSpPr>
      <xdr:spPr bwMode="auto">
        <a:xfrm>
          <a:off x="257175" y="9334500"/>
          <a:ext cx="3600450" cy="1647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ethanol by 1.8529. For absorbance readings at 334 nm (Hg lamp; ext. coeff. 6.18) multiply the calculated values for ethanol by 1.0194.   </a:t>
          </a:r>
        </a:p>
      </xdr:txBody>
    </xdr:sp>
    <xdr:clientData/>
  </xdr:twoCellAnchor>
  <xdr:twoCellAnchor>
    <xdr:from>
      <xdr:col>1</xdr:col>
      <xdr:colOff>142875</xdr:colOff>
      <xdr:row>30</xdr:row>
      <xdr:rowOff>57150</xdr:rowOff>
    </xdr:from>
    <xdr:to>
      <xdr:col>5</xdr:col>
      <xdr:colOff>685800</xdr:colOff>
      <xdr:row>34</xdr:row>
      <xdr:rowOff>57150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1A51448A-CBCC-4195-B120-5E935A7CFA63}"/>
            </a:ext>
          </a:extLst>
        </xdr:cNvPr>
        <xdr:cNvSpPr>
          <a:spLocks noChangeArrowheads="1"/>
        </xdr:cNvSpPr>
      </xdr:nvSpPr>
      <xdr:spPr bwMode="auto">
        <a:xfrm>
          <a:off x="257175" y="8372475"/>
          <a:ext cx="287655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</a:p>
      </xdr:txBody>
    </xdr:sp>
    <xdr:clientData/>
  </xdr:twoCellAnchor>
  <xdr:twoCellAnchor>
    <xdr:from>
      <xdr:col>9</xdr:col>
      <xdr:colOff>295275</xdr:colOff>
      <xdr:row>27</xdr:row>
      <xdr:rowOff>104775</xdr:rowOff>
    </xdr:from>
    <xdr:to>
      <xdr:col>15</xdr:col>
      <xdr:colOff>180975</xdr:colOff>
      <xdr:row>31</xdr:row>
      <xdr:rowOff>114300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2EB60A9-D179-43DE-8F16-F4BC532CCE18}"/>
            </a:ext>
          </a:extLst>
        </xdr:cNvPr>
        <xdr:cNvSpPr>
          <a:spLocks noChangeArrowheads="1"/>
        </xdr:cNvSpPr>
      </xdr:nvSpPr>
      <xdr:spPr bwMode="auto">
        <a:xfrm>
          <a:off x="5010150" y="7848600"/>
          <a:ext cx="287655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14</xdr:col>
      <xdr:colOff>647700</xdr:colOff>
      <xdr:row>8</xdr:row>
      <xdr:rowOff>333375</xdr:rowOff>
    </xdr:from>
    <xdr:to>
      <xdr:col>16</xdr:col>
      <xdr:colOff>361950</xdr:colOff>
      <xdr:row>9</xdr:row>
      <xdr:rowOff>9525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AF8DC6-762F-4B1A-AE65-FFD2232F2F93}"/>
            </a:ext>
          </a:extLst>
        </xdr:cNvPr>
        <xdr:cNvSpPr txBox="1">
          <a:spLocks noChangeArrowheads="1"/>
        </xdr:cNvSpPr>
      </xdr:nvSpPr>
      <xdr:spPr bwMode="auto">
        <a:xfrm>
          <a:off x="7629525" y="2028825"/>
          <a:ext cx="1162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4</xdr:col>
      <xdr:colOff>428625</xdr:colOff>
      <xdr:row>14</xdr:row>
      <xdr:rowOff>238125</xdr:rowOff>
    </xdr:from>
    <xdr:to>
      <xdr:col>4</xdr:col>
      <xdr:colOff>428625</xdr:colOff>
      <xdr:row>15</xdr:row>
      <xdr:rowOff>76200</xdr:rowOff>
    </xdr:to>
    <xdr:cxnSp macro="">
      <xdr:nvCxnSpPr>
        <xdr:cNvPr id="6382" name="AutoShape 92">
          <a:extLst>
            <a:ext uri="{FF2B5EF4-FFF2-40B4-BE49-F238E27FC236}">
              <a16:creationId xmlns:a16="http://schemas.microsoft.com/office/drawing/2014/main" id="{7C75977D-B190-476A-A8A1-1B6CCF5C75A7}"/>
            </a:ext>
          </a:extLst>
        </xdr:cNvPr>
        <xdr:cNvCxnSpPr>
          <a:cxnSpLocks noChangeShapeType="1"/>
          <a:stCxn id="6152" idx="2"/>
        </xdr:cNvCxnSpPr>
      </xdr:nvCxnSpPr>
      <xdr:spPr bwMode="auto">
        <a:xfrm>
          <a:off x="2152650" y="45053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647700</xdr:colOff>
      <xdr:row>40</xdr:row>
      <xdr:rowOff>47625</xdr:rowOff>
    </xdr:from>
    <xdr:to>
      <xdr:col>12</xdr:col>
      <xdr:colOff>657225</xdr:colOff>
      <xdr:row>40</xdr:row>
      <xdr:rowOff>285750</xdr:rowOff>
    </xdr:to>
    <xdr:cxnSp macro="">
      <xdr:nvCxnSpPr>
        <xdr:cNvPr id="6383" name="AutoShape 93">
          <a:extLst>
            <a:ext uri="{FF2B5EF4-FFF2-40B4-BE49-F238E27FC236}">
              <a16:creationId xmlns:a16="http://schemas.microsoft.com/office/drawing/2014/main" id="{D4A9A0E2-058F-428E-87E4-C991F92F0DA5}"/>
            </a:ext>
          </a:extLst>
        </xdr:cNvPr>
        <xdr:cNvCxnSpPr>
          <a:cxnSpLocks noChangeShapeType="1"/>
          <a:stCxn id="6164" idx="2"/>
          <a:endCxn id="6186" idx="0"/>
        </xdr:cNvCxnSpPr>
      </xdr:nvCxnSpPr>
      <xdr:spPr bwMode="auto">
        <a:xfrm>
          <a:off x="6810375" y="10991850"/>
          <a:ext cx="9525" cy="2381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523875</xdr:colOff>
      <xdr:row>25</xdr:row>
      <xdr:rowOff>66675</xdr:rowOff>
    </xdr:from>
    <xdr:to>
      <xdr:col>9</xdr:col>
      <xdr:colOff>295275</xdr:colOff>
      <xdr:row>29</xdr:row>
      <xdr:rowOff>114300</xdr:rowOff>
    </xdr:to>
    <xdr:cxnSp macro="">
      <xdr:nvCxnSpPr>
        <xdr:cNvPr id="6384" name="AutoShape 94">
          <a:extLst>
            <a:ext uri="{FF2B5EF4-FFF2-40B4-BE49-F238E27FC236}">
              <a16:creationId xmlns:a16="http://schemas.microsoft.com/office/drawing/2014/main" id="{F018DC7F-8E99-4E06-BC4C-8BA0DB3E3B14}"/>
            </a:ext>
          </a:extLst>
        </xdr:cNvPr>
        <xdr:cNvCxnSpPr>
          <a:cxnSpLocks noChangeShapeType="1"/>
          <a:stCxn id="6209" idx="1"/>
        </xdr:cNvCxnSpPr>
      </xdr:nvCxnSpPr>
      <xdr:spPr bwMode="auto">
        <a:xfrm flipH="1" flipV="1">
          <a:off x="4419600" y="7429500"/>
          <a:ext cx="590550" cy="8096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685800</xdr:colOff>
      <xdr:row>25</xdr:row>
      <xdr:rowOff>19050</xdr:rowOff>
    </xdr:from>
    <xdr:to>
      <xdr:col>6</xdr:col>
      <xdr:colOff>447675</xdr:colOff>
      <xdr:row>32</xdr:row>
      <xdr:rowOff>57150</xdr:rowOff>
    </xdr:to>
    <xdr:cxnSp macro="">
      <xdr:nvCxnSpPr>
        <xdr:cNvPr id="6385" name="AutoShape 95">
          <a:extLst>
            <a:ext uri="{FF2B5EF4-FFF2-40B4-BE49-F238E27FC236}">
              <a16:creationId xmlns:a16="http://schemas.microsoft.com/office/drawing/2014/main" id="{E5DBB9B5-C452-4EFC-AA36-AC44F54013FD}"/>
            </a:ext>
          </a:extLst>
        </xdr:cNvPr>
        <xdr:cNvCxnSpPr>
          <a:cxnSpLocks noChangeShapeType="1"/>
          <a:stCxn id="6208" idx="3"/>
        </xdr:cNvCxnSpPr>
      </xdr:nvCxnSpPr>
      <xdr:spPr bwMode="auto">
        <a:xfrm flipV="1">
          <a:off x="3133725" y="7381875"/>
          <a:ext cx="485775" cy="13716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238125</xdr:colOff>
      <xdr:row>17</xdr:row>
      <xdr:rowOff>85725</xdr:rowOff>
    </xdr:from>
    <xdr:to>
      <xdr:col>7</xdr:col>
      <xdr:colOff>200025</xdr:colOff>
      <xdr:row>18</xdr:row>
      <xdr:rowOff>171450</xdr:rowOff>
    </xdr:to>
    <xdr:cxnSp macro="">
      <xdr:nvCxnSpPr>
        <xdr:cNvPr id="6386" name="AutoShape 96">
          <a:extLst>
            <a:ext uri="{FF2B5EF4-FFF2-40B4-BE49-F238E27FC236}">
              <a16:creationId xmlns:a16="http://schemas.microsoft.com/office/drawing/2014/main" id="{DFC79829-9F49-4FB3-AD81-FFA868745286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962150" y="5429250"/>
          <a:ext cx="2133600" cy="333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523875</xdr:colOff>
      <xdr:row>25</xdr:row>
      <xdr:rowOff>47625</xdr:rowOff>
    </xdr:from>
    <xdr:to>
      <xdr:col>3</xdr:col>
      <xdr:colOff>685800</xdr:colOff>
      <xdr:row>27</xdr:row>
      <xdr:rowOff>104775</xdr:rowOff>
    </xdr:to>
    <xdr:cxnSp macro="">
      <xdr:nvCxnSpPr>
        <xdr:cNvPr id="6387" name="AutoShape 97">
          <a:extLst>
            <a:ext uri="{FF2B5EF4-FFF2-40B4-BE49-F238E27FC236}">
              <a16:creationId xmlns:a16="http://schemas.microsoft.com/office/drawing/2014/main" id="{09923D96-C76E-488F-9266-AAF159DB5AB7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H="1" flipV="1">
          <a:off x="1524000" y="7410450"/>
          <a:ext cx="161925" cy="438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1</xdr:rowOff>
    </xdr:from>
    <xdr:to>
      <xdr:col>16</xdr:col>
      <xdr:colOff>447674</xdr:colOff>
      <xdr:row>7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4D0423-6403-4FD2-BC81-ED4229E9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9486899" cy="1539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495300</xdr:rowOff>
    </xdr:from>
    <xdr:to>
      <xdr:col>8</xdr:col>
      <xdr:colOff>495300</xdr:colOff>
      <xdr:row>1</xdr:row>
      <xdr:rowOff>800100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86DE28A2-E99A-4C7D-BEC0-12599CD67205}"/>
            </a:ext>
          </a:extLst>
        </xdr:cNvPr>
        <xdr:cNvSpPr txBox="1">
          <a:spLocks noChangeArrowheads="1"/>
        </xdr:cNvSpPr>
      </xdr:nvSpPr>
      <xdr:spPr bwMode="auto">
        <a:xfrm>
          <a:off x="2228850" y="590550"/>
          <a:ext cx="2752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Ethanol (K-ETOH) Determination</a:t>
          </a:r>
        </a:p>
      </xdr:txBody>
    </xdr:sp>
    <xdr:clientData/>
  </xdr:twoCellAnchor>
  <xdr:twoCellAnchor>
    <xdr:from>
      <xdr:col>20</xdr:col>
      <xdr:colOff>371475</xdr:colOff>
      <xdr:row>3</xdr:row>
      <xdr:rowOff>85725</xdr:rowOff>
    </xdr:from>
    <xdr:to>
      <xdr:col>22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CB5F9A-035F-4CBF-A7B6-3BDAA6DA64CD}"/>
            </a:ext>
          </a:extLst>
        </xdr:cNvPr>
        <xdr:cNvSpPr txBox="1">
          <a:spLocks noChangeArrowheads="1"/>
        </xdr:cNvSpPr>
      </xdr:nvSpPr>
      <xdr:spPr bwMode="auto">
        <a:xfrm>
          <a:off x="7943850" y="1638300"/>
          <a:ext cx="7905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20</xdr:col>
      <xdr:colOff>371475</xdr:colOff>
      <xdr:row>4</xdr:row>
      <xdr:rowOff>95250</xdr:rowOff>
    </xdr:from>
    <xdr:to>
      <xdr:col>22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842E27-DAC0-48CD-B862-8B37BF318F62}"/>
            </a:ext>
          </a:extLst>
        </xdr:cNvPr>
        <xdr:cNvSpPr txBox="1">
          <a:spLocks noChangeArrowheads="1"/>
        </xdr:cNvSpPr>
      </xdr:nvSpPr>
      <xdr:spPr bwMode="auto">
        <a:xfrm>
          <a:off x="7943850" y="1838325"/>
          <a:ext cx="7905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20</xdr:col>
      <xdr:colOff>371475</xdr:colOff>
      <xdr:row>2</xdr:row>
      <xdr:rowOff>76200</xdr:rowOff>
    </xdr:from>
    <xdr:to>
      <xdr:col>24</xdr:col>
      <xdr:colOff>9525</xdr:colOff>
      <xdr:row>3</xdr:row>
      <xdr:rowOff>76200</xdr:rowOff>
    </xdr:to>
    <xdr:sp macro="" textlink="">
      <xdr:nvSpPr>
        <xdr:cNvPr id="2080" name="Text Box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EEECE6-C521-46AB-8C92-000FE36C81DB}"/>
            </a:ext>
          </a:extLst>
        </xdr:cNvPr>
        <xdr:cNvSpPr txBox="1">
          <a:spLocks noChangeArrowheads="1"/>
        </xdr:cNvSpPr>
      </xdr:nvSpPr>
      <xdr:spPr bwMode="auto">
        <a:xfrm>
          <a:off x="7943850" y="1438275"/>
          <a:ext cx="1228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931A1E-4CF7-4AE5-A7E9-440DFBB9D74C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495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0</xdr:col>
      <xdr:colOff>114299</xdr:colOff>
      <xdr:row>0</xdr:row>
      <xdr:rowOff>95249</xdr:rowOff>
    </xdr:from>
    <xdr:to>
      <xdr:col>23</xdr:col>
      <xdr:colOff>161924</xdr:colOff>
      <xdr:row>1</xdr:row>
      <xdr:rowOff>1592624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2CAFD-A4FE-4F61-B88E-846B0B65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95249"/>
          <a:ext cx="9763125" cy="159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85725</xdr:colOff>
      <xdr:row>10</xdr:row>
      <xdr:rowOff>120575</xdr:rowOff>
    </xdr:from>
    <xdr:to>
      <xdr:col>22</xdr:col>
      <xdr:colOff>104775</xdr:colOff>
      <xdr:row>38</xdr:row>
      <xdr:rowOff>53899</xdr:rowOff>
    </xdr:to>
    <xdr:graphicFrame macro="">
      <xdr:nvGraphicFramePr>
        <xdr:cNvPr id="3190" name="Chart 8">
          <a:extLst>
            <a:ext uri="{FF2B5EF4-FFF2-40B4-BE49-F238E27FC236}">
              <a16:creationId xmlns:a16="http://schemas.microsoft.com/office/drawing/2014/main" id="{B1AD18FD-8938-46E5-86C4-1207FD781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1809750</xdr:colOff>
      <xdr:row>6</xdr:row>
      <xdr:rowOff>152400</xdr:rowOff>
    </xdr:from>
    <xdr:to>
      <xdr:col>21</xdr:col>
      <xdr:colOff>2581275</xdr:colOff>
      <xdr:row>7</xdr:row>
      <xdr:rowOff>171450</xdr:rowOff>
    </xdr:to>
    <xdr:sp macro="" textlink="">
      <xdr:nvSpPr>
        <xdr:cNvPr id="3092" name="Text Box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254B9A-3BFF-4628-A600-729B8E3B2726}"/>
            </a:ext>
          </a:extLst>
        </xdr:cNvPr>
        <xdr:cNvSpPr txBox="1">
          <a:spLocks noChangeArrowheads="1"/>
        </xdr:cNvSpPr>
      </xdr:nvSpPr>
      <xdr:spPr bwMode="auto">
        <a:xfrm>
          <a:off x="7648575" y="1657350"/>
          <a:ext cx="771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21</xdr:col>
      <xdr:colOff>1809750</xdr:colOff>
      <xdr:row>7</xdr:row>
      <xdr:rowOff>152400</xdr:rowOff>
    </xdr:from>
    <xdr:to>
      <xdr:col>21</xdr:col>
      <xdr:colOff>2600325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1F0B4C-3936-4F23-BD94-E100CABE6386}"/>
            </a:ext>
          </a:extLst>
        </xdr:cNvPr>
        <xdr:cNvSpPr txBox="1">
          <a:spLocks noChangeArrowheads="1"/>
        </xdr:cNvSpPr>
      </xdr:nvSpPr>
      <xdr:spPr bwMode="auto">
        <a:xfrm>
          <a:off x="7648575" y="18478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21</xdr:col>
      <xdr:colOff>1809750</xdr:colOff>
      <xdr:row>5</xdr:row>
      <xdr:rowOff>285750</xdr:rowOff>
    </xdr:from>
    <xdr:to>
      <xdr:col>23</xdr:col>
      <xdr:colOff>66675</xdr:colOff>
      <xdr:row>6</xdr:row>
      <xdr:rowOff>114300</xdr:rowOff>
    </xdr:to>
    <xdr:sp macro="" textlink="">
      <xdr:nvSpPr>
        <xdr:cNvPr id="3101" name="Text Box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442CE5-84AD-4E21-A21F-713D06A0D980}"/>
            </a:ext>
          </a:extLst>
        </xdr:cNvPr>
        <xdr:cNvSpPr txBox="1">
          <a:spLocks noChangeArrowheads="1"/>
        </xdr:cNvSpPr>
      </xdr:nvSpPr>
      <xdr:spPr bwMode="auto">
        <a:xfrm>
          <a:off x="7648575" y="1457325"/>
          <a:ext cx="1285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>
    <xdr:from>
      <xdr:col>3</xdr:col>
      <xdr:colOff>19050</xdr:colOff>
      <xdr:row>51</xdr:row>
      <xdr:rowOff>76200</xdr:rowOff>
    </xdr:from>
    <xdr:to>
      <xdr:col>12</xdr:col>
      <xdr:colOff>152400</xdr:colOff>
      <xdr:row>52</xdr:row>
      <xdr:rowOff>76200</xdr:rowOff>
    </xdr:to>
    <xdr:sp macro="" textlink="">
      <xdr:nvSpPr>
        <xdr:cNvPr id="3106" name="Text Box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4ACFD7-25DA-454A-A380-A2206926AD74}"/>
            </a:ext>
          </a:extLst>
        </xdr:cNvPr>
        <xdr:cNvSpPr txBox="1">
          <a:spLocks noChangeArrowheads="1"/>
        </xdr:cNvSpPr>
      </xdr:nvSpPr>
      <xdr:spPr bwMode="auto">
        <a:xfrm>
          <a:off x="257175" y="10058400"/>
          <a:ext cx="1619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18</xdr:col>
      <xdr:colOff>390525</xdr:colOff>
      <xdr:row>9</xdr:row>
      <xdr:rowOff>19050</xdr:rowOff>
    </xdr:from>
    <xdr:to>
      <xdr:col>21</xdr:col>
      <xdr:colOff>152400</xdr:colOff>
      <xdr:row>10</xdr:row>
      <xdr:rowOff>9526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DC7EED71-DB5F-4D37-B05E-88445E384066}"/>
            </a:ext>
          </a:extLst>
        </xdr:cNvPr>
        <xdr:cNvSpPr txBox="1">
          <a:spLocks noChangeArrowheads="1"/>
        </xdr:cNvSpPr>
      </xdr:nvSpPr>
      <xdr:spPr bwMode="auto">
        <a:xfrm>
          <a:off x="4286250" y="1981200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</a:p>
      </xdr:txBody>
    </xdr:sp>
    <xdr:clientData/>
  </xdr:twoCellAnchor>
  <xdr:twoCellAnchor>
    <xdr:from>
      <xdr:col>18</xdr:col>
      <xdr:colOff>152400</xdr:colOff>
      <xdr:row>9</xdr:row>
      <xdr:rowOff>95250</xdr:rowOff>
    </xdr:from>
    <xdr:to>
      <xdr:col>18</xdr:col>
      <xdr:colOff>371475</xdr:colOff>
      <xdr:row>9</xdr:row>
      <xdr:rowOff>95250</xdr:rowOff>
    </xdr:to>
    <xdr:sp macro="" textlink="">
      <xdr:nvSpPr>
        <xdr:cNvPr id="3199" name="Line 38">
          <a:extLst>
            <a:ext uri="{FF2B5EF4-FFF2-40B4-BE49-F238E27FC236}">
              <a16:creationId xmlns:a16="http://schemas.microsoft.com/office/drawing/2014/main" id="{972CC216-193D-46E5-9B24-DD6BC6BF3543}"/>
            </a:ext>
          </a:extLst>
        </xdr:cNvPr>
        <xdr:cNvSpPr>
          <a:spLocks noChangeShapeType="1"/>
        </xdr:cNvSpPr>
      </xdr:nvSpPr>
      <xdr:spPr bwMode="auto">
        <a:xfrm flipH="1">
          <a:off x="4048125" y="20574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</xdr:colOff>
      <xdr:row>1</xdr:row>
      <xdr:rowOff>1</xdr:rowOff>
    </xdr:from>
    <xdr:to>
      <xdr:col>23</xdr:col>
      <xdr:colOff>1</xdr:colOff>
      <xdr:row>5</xdr:row>
      <xdr:rowOff>225188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7AF5E0-B201-4B36-85F2-DD71C4526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75" y="92928"/>
          <a:ext cx="8758354" cy="142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zoomScaleNormal="100" workbookViewId="0">
      <selection activeCell="R8" sqref="R8"/>
    </sheetView>
  </sheetViews>
  <sheetFormatPr defaultColWidth="12.28515625" defaultRowHeight="15" x14ac:dyDescent="0.3"/>
  <cols>
    <col min="1" max="1" width="1.7109375" style="25" customWidth="1"/>
    <col min="2" max="2" width="2.42578125" style="25" customWidth="1"/>
    <col min="3" max="3" width="10.85546875" style="42" customWidth="1"/>
    <col min="4" max="8" width="10.85546875" style="25" customWidth="1"/>
    <col min="9" max="9" width="1.42578125" style="25" customWidth="1"/>
    <col min="10" max="13" width="10.85546875" style="25" customWidth="1"/>
    <col min="14" max="14" width="1.42578125" style="25" customWidth="1"/>
    <col min="15" max="16" width="10.85546875" style="25" customWidth="1"/>
    <col min="17" max="17" width="6.7109375" style="25" customWidth="1"/>
    <col min="18" max="18" width="73.140625" style="25" customWidth="1"/>
    <col min="19" max="16384" width="12.28515625" style="25"/>
  </cols>
  <sheetData>
    <row r="1" spans="1:18" ht="7.9" customHeight="1" x14ac:dyDescent="0.3">
      <c r="A1" s="24"/>
      <c r="B1" s="24"/>
      <c r="C1" s="3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3.9" customHeight="1" x14ac:dyDescent="0.3">
      <c r="A2" s="24"/>
      <c r="B2" s="27"/>
      <c r="C2" s="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4"/>
    </row>
    <row r="3" spans="1:18" ht="27" customHeight="1" x14ac:dyDescent="0.3">
      <c r="A3" s="24"/>
      <c r="B3" s="27"/>
      <c r="C3" s="40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87"/>
      <c r="Q3" s="27"/>
      <c r="R3" s="24"/>
    </row>
    <row r="4" spans="1:18" ht="27" customHeight="1" x14ac:dyDescent="0.3">
      <c r="A4" s="24"/>
      <c r="B4" s="27"/>
      <c r="C4" s="4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87"/>
      <c r="Q4" s="27"/>
      <c r="R4" s="24"/>
    </row>
    <row r="5" spans="1:18" ht="25.5" customHeight="1" x14ac:dyDescent="0.3">
      <c r="A5" s="24"/>
      <c r="B5" s="27"/>
      <c r="C5" s="41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87"/>
      <c r="Q5" s="27"/>
      <c r="R5" s="24"/>
    </row>
    <row r="6" spans="1:18" ht="13.9" customHeight="1" x14ac:dyDescent="0.3">
      <c r="A6" s="24"/>
      <c r="B6" s="27"/>
      <c r="C6" s="4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87"/>
      <c r="Q6" s="27"/>
      <c r="R6" s="24"/>
    </row>
    <row r="7" spans="1:18" ht="13.9" customHeight="1" x14ac:dyDescent="0.3">
      <c r="A7" s="24"/>
      <c r="B7" s="27"/>
      <c r="C7" s="41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87"/>
      <c r="Q7" s="27"/>
      <c r="R7" s="24"/>
    </row>
    <row r="8" spans="1:18" ht="13.9" customHeight="1" x14ac:dyDescent="0.3">
      <c r="A8" s="24"/>
      <c r="B8" s="27"/>
      <c r="C8" s="4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87"/>
      <c r="Q8" s="27"/>
      <c r="R8" s="24"/>
    </row>
    <row r="9" spans="1:18" s="24" customFormat="1" ht="43.15" customHeight="1" x14ac:dyDescent="0.4">
      <c r="B9" s="27"/>
      <c r="C9" s="88" t="s">
        <v>25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87"/>
      <c r="Q9" s="27"/>
    </row>
    <row r="10" spans="1:18" s="24" customFormat="1" ht="54" customHeight="1" x14ac:dyDescent="0.3">
      <c r="B10" s="27"/>
      <c r="C10" s="122" t="s">
        <v>40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27"/>
    </row>
    <row r="11" spans="1:18" s="24" customFormat="1" ht="55.15" customHeight="1" x14ac:dyDescent="0.4">
      <c r="B11" s="27"/>
      <c r="C11" s="88" t="s">
        <v>27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27"/>
      <c r="Q11" s="27"/>
    </row>
    <row r="12" spans="1:18" s="24" customFormat="1" ht="18.75" x14ac:dyDescent="0.35">
      <c r="B12" s="27"/>
      <c r="C12" s="85" t="s">
        <v>37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27"/>
      <c r="Q12" s="27"/>
    </row>
    <row r="13" spans="1:18" s="24" customFormat="1" ht="17.25" x14ac:dyDescent="0.35">
      <c r="B13" s="27"/>
      <c r="C13" s="85" t="s">
        <v>38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27"/>
      <c r="Q13" s="27"/>
    </row>
    <row r="14" spans="1:18" s="24" customFormat="1" x14ac:dyDescent="0.3">
      <c r="B14" s="27"/>
      <c r="C14" s="4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27"/>
      <c r="Q14" s="27"/>
    </row>
    <row r="15" spans="1:18" s="24" customFormat="1" ht="46.15" customHeight="1" x14ac:dyDescent="0.3">
      <c r="B15" s="27"/>
      <c r="C15" s="4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27"/>
      <c r="Q15" s="27"/>
    </row>
    <row r="16" spans="1:18" s="24" customFormat="1" x14ac:dyDescent="0.3">
      <c r="B16" s="27"/>
      <c r="C16" s="115" t="s">
        <v>19</v>
      </c>
      <c r="D16" s="89"/>
      <c r="E16" s="90"/>
      <c r="F16" s="91"/>
      <c r="G16" s="51"/>
      <c r="H16" s="51"/>
      <c r="I16" s="51"/>
      <c r="J16" s="51"/>
      <c r="K16" s="51"/>
      <c r="L16" s="51"/>
      <c r="M16" s="51"/>
      <c r="N16" s="51"/>
      <c r="O16" s="27"/>
      <c r="P16" s="27"/>
      <c r="Q16" s="27"/>
    </row>
    <row r="17" spans="2:17" s="24" customFormat="1" ht="24.4" customHeight="1" x14ac:dyDescent="0.3">
      <c r="B17" s="27"/>
      <c r="C17" s="26"/>
      <c r="D17" s="92" t="s">
        <v>20</v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2:17" s="24" customFormat="1" ht="19.5" x14ac:dyDescent="0.4">
      <c r="B18" s="27"/>
      <c r="C18" s="29"/>
      <c r="D18" s="93" t="s">
        <v>17</v>
      </c>
      <c r="E18" s="93" t="s">
        <v>18</v>
      </c>
      <c r="F18" s="29"/>
      <c r="G18" s="29"/>
      <c r="H18" s="29"/>
      <c r="I18" s="27"/>
      <c r="J18" s="27"/>
      <c r="K18" s="27"/>
      <c r="L18" s="27"/>
      <c r="M18" s="27"/>
      <c r="N18" s="27"/>
      <c r="O18" s="27"/>
      <c r="P18" s="27"/>
      <c r="Q18" s="27"/>
    </row>
    <row r="19" spans="2:17" s="24" customFormat="1" x14ac:dyDescent="0.3">
      <c r="B19" s="27"/>
      <c r="C19" s="29">
        <v>1</v>
      </c>
      <c r="D19" s="94"/>
      <c r="E19" s="94"/>
      <c r="F19" s="29"/>
      <c r="G19" s="29"/>
      <c r="H19" s="29"/>
      <c r="I19" s="27"/>
      <c r="J19" s="27"/>
      <c r="K19" s="27"/>
      <c r="L19" s="27"/>
      <c r="M19" s="27"/>
      <c r="N19" s="27"/>
      <c r="O19" s="27"/>
      <c r="P19" s="27"/>
      <c r="Q19" s="27"/>
    </row>
    <row r="20" spans="2:17" s="24" customFormat="1" x14ac:dyDescent="0.3">
      <c r="B20" s="27"/>
      <c r="C20" s="29">
        <v>2</v>
      </c>
      <c r="D20" s="94"/>
      <c r="E20" s="94"/>
      <c r="F20" s="29"/>
      <c r="G20" s="29"/>
      <c r="H20" s="29"/>
      <c r="I20" s="27"/>
      <c r="J20" s="27"/>
      <c r="K20" s="27"/>
      <c r="L20" s="27"/>
      <c r="M20" s="27"/>
      <c r="N20" s="27"/>
      <c r="O20" s="27"/>
      <c r="P20" s="27"/>
      <c r="Q20" s="27"/>
    </row>
    <row r="21" spans="2:17" s="24" customFormat="1" x14ac:dyDescent="0.3">
      <c r="B21" s="27"/>
      <c r="C21" s="27"/>
      <c r="D21" s="27"/>
      <c r="E21" s="27"/>
      <c r="F21" s="27"/>
      <c r="G21" s="27"/>
      <c r="H21" s="27"/>
      <c r="I21" s="29"/>
      <c r="J21" s="29"/>
      <c r="K21" s="29"/>
      <c r="L21" s="29"/>
      <c r="M21" s="29"/>
      <c r="N21" s="29"/>
      <c r="O21" s="27"/>
      <c r="P21" s="27"/>
      <c r="Q21" s="27"/>
    </row>
    <row r="22" spans="2:17" s="24" customFormat="1" x14ac:dyDescent="0.3">
      <c r="B22" s="27"/>
      <c r="C22" s="27"/>
      <c r="D22" s="92" t="s">
        <v>21</v>
      </c>
      <c r="E22" s="27"/>
      <c r="F22" s="27"/>
      <c r="G22" s="27"/>
      <c r="H22" s="27"/>
      <c r="I22" s="27"/>
      <c r="J22" s="92" t="s">
        <v>1</v>
      </c>
      <c r="K22" s="95"/>
      <c r="L22" s="95"/>
      <c r="M22" s="95"/>
      <c r="N22" s="27"/>
      <c r="O22" s="27"/>
      <c r="P22" s="27"/>
      <c r="Q22" s="27"/>
    </row>
    <row r="23" spans="2:17" s="24" customFormat="1" ht="49.5" x14ac:dyDescent="0.3">
      <c r="B23" s="27"/>
      <c r="C23" s="31" t="s">
        <v>0</v>
      </c>
      <c r="D23" s="96" t="s">
        <v>17</v>
      </c>
      <c r="E23" s="96" t="s">
        <v>18</v>
      </c>
      <c r="F23" s="96" t="s">
        <v>22</v>
      </c>
      <c r="G23" s="32" t="s">
        <v>23</v>
      </c>
      <c r="H23" s="32" t="s">
        <v>24</v>
      </c>
      <c r="I23" s="97"/>
      <c r="J23" s="32" t="s">
        <v>34</v>
      </c>
      <c r="K23" s="32" t="s">
        <v>35</v>
      </c>
      <c r="L23" s="32" t="s">
        <v>45</v>
      </c>
      <c r="M23" s="32" t="s">
        <v>39</v>
      </c>
      <c r="N23" s="97"/>
      <c r="O23" s="32" t="s">
        <v>2</v>
      </c>
      <c r="P23" s="32" t="s">
        <v>36</v>
      </c>
      <c r="Q23" s="27"/>
    </row>
    <row r="24" spans="2:17" s="24" customFormat="1" x14ac:dyDescent="0.3">
      <c r="B24" s="27"/>
      <c r="C24" s="98"/>
      <c r="D24" s="94"/>
      <c r="E24" s="94"/>
      <c r="F24" s="63"/>
      <c r="G24" s="99">
        <v>0.1</v>
      </c>
      <c r="H24" s="98">
        <v>1</v>
      </c>
      <c r="I24" s="27"/>
      <c r="J24" s="63" t="s">
        <v>26</v>
      </c>
      <c r="K24" s="100"/>
      <c r="L24" s="100"/>
      <c r="M24" s="100"/>
      <c r="N24" s="27"/>
      <c r="O24" s="101"/>
      <c r="P24" s="100" t="s">
        <v>26</v>
      </c>
      <c r="Q24" s="27"/>
    </row>
    <row r="25" spans="2:17" s="24" customFormat="1" x14ac:dyDescent="0.3">
      <c r="B25" s="27"/>
      <c r="C25" s="98"/>
      <c r="D25" s="94"/>
      <c r="E25" s="94"/>
      <c r="F25" s="63"/>
      <c r="G25" s="99">
        <v>0.1</v>
      </c>
      <c r="H25" s="98">
        <v>1</v>
      </c>
      <c r="I25" s="27"/>
      <c r="J25" s="63" t="s">
        <v>26</v>
      </c>
      <c r="K25" s="100"/>
      <c r="L25" s="100"/>
      <c r="M25" s="100"/>
      <c r="N25" s="27"/>
      <c r="O25" s="101"/>
      <c r="P25" s="100" t="s">
        <v>26</v>
      </c>
      <c r="Q25" s="27"/>
    </row>
    <row r="26" spans="2:17" s="24" customFormat="1" x14ac:dyDescent="0.3">
      <c r="B26" s="27"/>
      <c r="C26" s="98"/>
      <c r="D26" s="94"/>
      <c r="E26" s="94"/>
      <c r="F26" s="63"/>
      <c r="G26" s="99">
        <v>0.1</v>
      </c>
      <c r="H26" s="98">
        <v>1</v>
      </c>
      <c r="I26" s="27"/>
      <c r="J26" s="63" t="s">
        <v>26</v>
      </c>
      <c r="K26" s="100"/>
      <c r="L26" s="100"/>
      <c r="M26" s="100"/>
      <c r="N26" s="27"/>
      <c r="O26" s="101"/>
      <c r="P26" s="100" t="s">
        <v>26</v>
      </c>
      <c r="Q26" s="27"/>
    </row>
    <row r="27" spans="2:17" s="24" customFormat="1" x14ac:dyDescent="0.3">
      <c r="B27" s="27"/>
      <c r="C27" s="40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7"/>
      <c r="Q27" s="27"/>
    </row>
    <row r="28" spans="2:17" s="24" customFormat="1" x14ac:dyDescent="0.3">
      <c r="B28" s="27"/>
      <c r="C28" s="40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27"/>
      <c r="Q28" s="27"/>
    </row>
    <row r="29" spans="2:17" s="24" customFormat="1" x14ac:dyDescent="0.3">
      <c r="B29" s="27"/>
      <c r="C29" s="40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27"/>
      <c r="Q29" s="27"/>
    </row>
    <row r="30" spans="2:17" s="24" customFormat="1" x14ac:dyDescent="0.3">
      <c r="B30" s="27"/>
      <c r="C30" s="40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27"/>
      <c r="Q30" s="27"/>
    </row>
    <row r="31" spans="2:17" s="24" customFormat="1" x14ac:dyDescent="0.3">
      <c r="B31" s="27"/>
      <c r="C31" s="40"/>
      <c r="D31" s="52"/>
      <c r="E31" s="52"/>
      <c r="F31" s="52"/>
      <c r="G31" s="52"/>
      <c r="H31" s="50"/>
      <c r="I31" s="52"/>
      <c r="J31" s="52"/>
      <c r="K31" s="52"/>
      <c r="L31" s="52"/>
      <c r="M31" s="52"/>
      <c r="N31" s="52"/>
      <c r="O31" s="52"/>
      <c r="P31" s="27"/>
      <c r="Q31" s="27"/>
    </row>
    <row r="32" spans="2:17" s="24" customFormat="1" x14ac:dyDescent="0.3">
      <c r="B32" s="27"/>
      <c r="C32" s="40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27"/>
      <c r="Q32" s="27"/>
    </row>
    <row r="33" spans="1:18" s="24" customFormat="1" x14ac:dyDescent="0.3">
      <c r="B33" s="27"/>
      <c r="C33" s="40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27"/>
      <c r="Q33" s="27"/>
    </row>
    <row r="34" spans="1:18" s="24" customFormat="1" x14ac:dyDescent="0.3">
      <c r="B34" s="27"/>
      <c r="C34" s="40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27"/>
      <c r="Q34" s="27"/>
    </row>
    <row r="35" spans="1:18" s="24" customFormat="1" x14ac:dyDescent="0.3">
      <c r="B35" s="27"/>
      <c r="C35" s="40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7"/>
      <c r="Q35" s="27"/>
    </row>
    <row r="36" spans="1:18" s="24" customFormat="1" x14ac:dyDescent="0.3">
      <c r="B36" s="27"/>
      <c r="C36" s="40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7"/>
      <c r="Q36" s="27"/>
    </row>
    <row r="37" spans="1:18" s="24" customFormat="1" x14ac:dyDescent="0.3">
      <c r="B37" s="27"/>
      <c r="C37" s="40"/>
      <c r="D37" s="52"/>
      <c r="E37" s="52"/>
      <c r="F37" s="52"/>
      <c r="G37" s="52"/>
      <c r="H37" s="52" t="s">
        <v>28</v>
      </c>
      <c r="I37" s="52"/>
      <c r="J37" s="52"/>
      <c r="K37" s="52"/>
      <c r="L37" s="52"/>
      <c r="M37" s="52"/>
      <c r="N37" s="52"/>
      <c r="O37" s="52"/>
      <c r="P37" s="27"/>
      <c r="Q37" s="27"/>
    </row>
    <row r="38" spans="1:18" s="24" customFormat="1" x14ac:dyDescent="0.3">
      <c r="B38" s="27"/>
      <c r="C38" s="40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27"/>
      <c r="Q38" s="27"/>
    </row>
    <row r="39" spans="1:18" s="24" customFormat="1" ht="72.400000000000006" customHeight="1" x14ac:dyDescent="0.3">
      <c r="B39" s="27"/>
      <c r="C39" s="40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27"/>
      <c r="Q39" s="27"/>
    </row>
    <row r="40" spans="1:18" s="24" customFormat="1" x14ac:dyDescent="0.3">
      <c r="B40" s="27"/>
      <c r="C40" s="4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27"/>
      <c r="Q40" s="27"/>
    </row>
    <row r="41" spans="1:18" s="24" customFormat="1" ht="28.9" customHeight="1" x14ac:dyDescent="0.3">
      <c r="B41" s="27"/>
      <c r="C41" s="40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27"/>
      <c r="Q41" s="27"/>
    </row>
    <row r="42" spans="1:18" s="24" customFormat="1" ht="16.899999999999999" customHeight="1" x14ac:dyDescent="0.4">
      <c r="B42" s="27"/>
      <c r="C42" s="102" t="s">
        <v>8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80"/>
      <c r="Q42" s="27"/>
    </row>
    <row r="43" spans="1:18" s="54" customFormat="1" ht="25.15" customHeight="1" x14ac:dyDescent="0.35">
      <c r="B43" s="56"/>
      <c r="C43" s="103" t="s">
        <v>9</v>
      </c>
      <c r="D43" s="82"/>
      <c r="E43" s="82"/>
      <c r="F43" s="82"/>
      <c r="G43" s="82"/>
      <c r="H43" s="55"/>
      <c r="I43" s="82"/>
      <c r="J43" s="82"/>
      <c r="K43" s="82"/>
      <c r="L43" s="121"/>
      <c r="M43" s="82"/>
      <c r="N43" s="82"/>
      <c r="O43" s="82"/>
      <c r="P43" s="81"/>
      <c r="Q43" s="56"/>
    </row>
    <row r="44" spans="1:18" s="116" customFormat="1" ht="24.6" customHeight="1" x14ac:dyDescent="0.35">
      <c r="A44" s="54"/>
      <c r="B44" s="56"/>
      <c r="C44" s="124" t="s">
        <v>10</v>
      </c>
      <c r="D44" s="125"/>
      <c r="E44" s="126"/>
      <c r="F44" s="126"/>
      <c r="G44" s="105"/>
      <c r="H44" s="82"/>
      <c r="I44" s="105"/>
      <c r="J44" s="105"/>
      <c r="K44" s="105"/>
      <c r="L44" s="105"/>
      <c r="M44" s="105"/>
      <c r="N44" s="105"/>
      <c r="O44" s="105"/>
      <c r="P44" s="82"/>
      <c r="Q44" s="57"/>
      <c r="R44" s="54"/>
    </row>
    <row r="45" spans="1:18" s="116" customFormat="1" ht="36" customHeight="1" x14ac:dyDescent="0.3">
      <c r="A45" s="54"/>
      <c r="B45" s="56"/>
      <c r="C45" s="125"/>
      <c r="D45" s="125"/>
      <c r="E45" s="126"/>
      <c r="F45" s="126"/>
      <c r="G45" s="105"/>
      <c r="H45" s="106" t="s">
        <v>11</v>
      </c>
      <c r="I45" s="105"/>
      <c r="J45" s="105"/>
      <c r="K45" s="105"/>
      <c r="L45" s="105"/>
      <c r="M45" s="105"/>
      <c r="N45" s="105"/>
      <c r="O45" s="105"/>
      <c r="P45" s="106"/>
      <c r="Q45" s="57"/>
      <c r="R45" s="54"/>
    </row>
    <row r="46" spans="1:18" s="116" customFormat="1" ht="31.15" customHeight="1" x14ac:dyDescent="0.35">
      <c r="A46" s="54"/>
      <c r="B46" s="56"/>
      <c r="C46" s="83" t="s">
        <v>5</v>
      </c>
      <c r="D46" s="83"/>
      <c r="E46" s="83"/>
      <c r="F46" s="83"/>
      <c r="G46" s="83"/>
      <c r="H46" s="107"/>
      <c r="I46" s="83"/>
      <c r="J46" s="83"/>
      <c r="K46" s="83"/>
      <c r="L46" s="83"/>
      <c r="M46" s="83"/>
      <c r="N46" s="83"/>
      <c r="O46" s="83"/>
      <c r="P46" s="107"/>
      <c r="Q46" s="57"/>
      <c r="R46" s="54"/>
    </row>
    <row r="47" spans="1:18" s="116" customFormat="1" ht="16.899999999999999" customHeight="1" x14ac:dyDescent="0.35">
      <c r="A47" s="54"/>
      <c r="B47" s="56"/>
      <c r="C47" s="84" t="s">
        <v>12</v>
      </c>
      <c r="D47" s="83"/>
      <c r="E47" s="83"/>
      <c r="F47" s="83"/>
      <c r="G47" s="83"/>
      <c r="H47" s="106" t="s">
        <v>41</v>
      </c>
      <c r="I47" s="83"/>
      <c r="J47" s="83"/>
      <c r="K47" s="83"/>
      <c r="L47" s="83"/>
      <c r="M47" s="83"/>
      <c r="N47" s="83"/>
      <c r="O47" s="83"/>
      <c r="P47" s="106"/>
      <c r="Q47" s="57"/>
      <c r="R47" s="54"/>
    </row>
    <row r="48" spans="1:18" s="116" customFormat="1" ht="16.899999999999999" customHeight="1" x14ac:dyDescent="0.35">
      <c r="A48" s="54"/>
      <c r="B48" s="56"/>
      <c r="C48" s="108" t="s">
        <v>13</v>
      </c>
      <c r="D48" s="83"/>
      <c r="E48" s="83"/>
      <c r="F48" s="83"/>
      <c r="G48" s="83"/>
      <c r="H48" s="106" t="s">
        <v>42</v>
      </c>
      <c r="I48" s="83"/>
      <c r="J48" s="83"/>
      <c r="K48" s="83"/>
      <c r="L48" s="83"/>
      <c r="M48" s="83"/>
      <c r="N48" s="83"/>
      <c r="O48" s="83"/>
      <c r="P48" s="106"/>
      <c r="Q48" s="57"/>
      <c r="R48" s="54"/>
    </row>
    <row r="49" spans="1:18" ht="16.899999999999999" customHeight="1" x14ac:dyDescent="0.35">
      <c r="A49" s="54"/>
      <c r="B49" s="56"/>
      <c r="C49" s="108" t="s">
        <v>6</v>
      </c>
      <c r="D49" s="85"/>
      <c r="E49" s="85"/>
      <c r="F49" s="85"/>
      <c r="G49" s="85"/>
      <c r="H49" s="106" t="s">
        <v>7</v>
      </c>
      <c r="I49" s="85"/>
      <c r="J49" s="85"/>
      <c r="K49" s="85"/>
      <c r="L49" s="85"/>
      <c r="M49" s="85"/>
      <c r="N49" s="85"/>
      <c r="O49" s="85"/>
      <c r="P49"/>
      <c r="Q49" s="57"/>
      <c r="R49" s="54"/>
    </row>
    <row r="50" spans="1:18" ht="16.899999999999999" customHeight="1" x14ac:dyDescent="0.35">
      <c r="A50" s="54"/>
      <c r="B50" s="56"/>
      <c r="C50" s="108"/>
      <c r="D50" s="85"/>
      <c r="E50" s="85"/>
      <c r="F50" s="85"/>
      <c r="G50" s="85"/>
      <c r="H50" s="26"/>
      <c r="I50" s="85"/>
      <c r="J50" s="85"/>
      <c r="K50" s="85"/>
      <c r="L50" s="85"/>
      <c r="M50" s="85"/>
      <c r="N50" s="85"/>
      <c r="O50" s="85"/>
      <c r="P50" s="108" t="s">
        <v>43</v>
      </c>
      <c r="Q50" s="57"/>
      <c r="R50" s="54"/>
    </row>
    <row r="51" spans="1:18" ht="16.899999999999999" customHeight="1" x14ac:dyDescent="0.35">
      <c r="A51" s="54"/>
      <c r="B51" s="56"/>
      <c r="C51" s="108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109"/>
      <c r="Q51" s="57"/>
      <c r="R51" s="54"/>
    </row>
    <row r="52" spans="1:18" s="54" customFormat="1" ht="9.4" customHeight="1" x14ac:dyDescent="0.35">
      <c r="B52" s="5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104"/>
      <c r="Q52" s="56"/>
    </row>
    <row r="53" spans="1:18" s="54" customFormat="1" ht="400.15" customHeight="1" x14ac:dyDescent="0.3"/>
  </sheetData>
  <sheetProtection algorithmName="SHA-512" hashValue="8DYLwAJpM/g0FydwPU1PLLereZjlN2r79VTKL2eoZ8iW44x74zl9rdibfQ8dm5SdE8T/Fsv+yveda7NAfgCDOw==" saltValue="6F3wplLB7kLGZjjFwfia3Q==" spinCount="100000" sheet="1" objects="1" scenarios="1"/>
  <mergeCells count="2">
    <mergeCell ref="C10:P10"/>
    <mergeCell ref="C44:F45"/>
  </mergeCells>
  <phoneticPr fontId="0" type="noConversion"/>
  <dataValidations count="3">
    <dataValidation allowBlank="1" sqref="Q1:Q21 H27:H30 H32:H42 C27:C42 C53:O65536 A1:B1048576 G16:N16 C46 C48:C51 H46 C1:C16 D11:O15 I46:O51 D46:G51 H51 D27:G43 F24:F26 I27:P43 D1:O9 P50 O16:O21 P11:P21 Q27:Q65536 P52:P65536 P46 P1:P2 P5:P9 R1:IW1048576" xr:uid="{00000000-0002-0000-0000-000000000000}"/>
    <dataValidation type="decimal" allowBlank="1" showErrorMessage="1" error="Enter numeric values only" sqref="N24:O26 G24:I26 D24:E26 D16:F16 D19:E20" xr:uid="{00000000-0002-0000-0000-000001000000}">
      <formula1>0</formula1>
      <formula2>10000</formula2>
    </dataValidation>
    <dataValidation type="decimal" errorStyle="warning" allowBlank="1" showErrorMessage="1" error="Please enter numeric values only." sqref="G19:G20" xr:uid="{00000000-0002-0000-0000-000002000000}">
      <formula1>0</formula1>
      <formula2>100</formula2>
    </dataValidation>
  </dataValidations>
  <hyperlinks>
    <hyperlink ref="H49" r:id="rId1" display="mailto:info@megazyme.com" xr:uid="{00000000-0004-0000-0000-000000000000}"/>
    <hyperlink ref="H45" r:id="rId2" display="http://www.megazyme.com/" xr:uid="{00000000-0004-0000-0000-000001000000}"/>
    <hyperlink ref="H48" r:id="rId3" xr:uid="{00000000-0004-0000-0000-000002000000}"/>
    <hyperlink ref="H47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4" min="1" max="15" man="1"/>
    <brk id="51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7"/>
  <sheetViews>
    <sheetView zoomScaleNormal="100" workbookViewId="0">
      <selection activeCell="Y8" sqref="Y8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9" width="10.7109375" style="2" customWidth="1"/>
    <col min="10" max="10" width="1.7109375" style="2" customWidth="1"/>
    <col min="11" max="11" width="10.42578125" style="2" hidden="1" customWidth="1"/>
    <col min="12" max="12" width="10.7109375" style="2" customWidth="1"/>
    <col min="13" max="14" width="10.42578125" style="2" hidden="1" customWidth="1"/>
    <col min="15" max="15" width="10.7109375" style="2" customWidth="1"/>
    <col min="16" max="16" width="10.7109375" style="2" hidden="1" customWidth="1"/>
    <col min="17" max="17" width="10.7109375" style="2" customWidth="1"/>
    <col min="18" max="18" width="10.7109375" style="2" hidden="1" customWidth="1"/>
    <col min="19" max="19" width="10.7109375" style="2" customWidth="1"/>
    <col min="20" max="20" width="1.7109375" style="2" customWidth="1"/>
    <col min="21" max="21" width="10.7109375" style="2" customWidth="1"/>
    <col min="22" max="22" width="9.7109375" style="2" hidden="1" customWidth="1"/>
    <col min="23" max="23" width="10.7109375" style="2" customWidth="1"/>
    <col min="24" max="24" width="2.42578125" style="2" customWidth="1"/>
    <col min="25" max="25" width="200.7109375" style="2" customWidth="1"/>
    <col min="26" max="16384" width="12.28515625" style="2"/>
  </cols>
  <sheetData>
    <row r="1" spans="1:25" ht="7.9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80.7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</row>
    <row r="3" spans="1:25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8"/>
    </row>
    <row r="4" spans="1:25" x14ac:dyDescent="0.3">
      <c r="A4" s="9"/>
      <c r="B4" s="5"/>
      <c r="C4" s="6"/>
      <c r="D4" s="6" t="s">
        <v>19</v>
      </c>
      <c r="E4" s="127"/>
      <c r="F4" s="128"/>
      <c r="G4" s="129"/>
      <c r="H4" s="5"/>
      <c r="I4" s="5"/>
      <c r="J4" s="5"/>
      <c r="K4" s="5"/>
      <c r="L4" s="21"/>
      <c r="M4" s="21"/>
      <c r="N4" s="21"/>
      <c r="O4" s="21"/>
      <c r="P4" s="21"/>
      <c r="Q4" s="21"/>
      <c r="R4" s="21"/>
      <c r="S4" s="21"/>
      <c r="T4" s="5"/>
      <c r="U4" s="21"/>
      <c r="V4" s="5"/>
      <c r="W4" s="5"/>
      <c r="X4" s="5"/>
      <c r="Y4" s="8"/>
    </row>
    <row r="5" spans="1:25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K5" s="4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11"/>
      <c r="X5" s="5"/>
      <c r="Y5" s="8"/>
    </row>
    <row r="6" spans="1:25" x14ac:dyDescent="0.3">
      <c r="A6" s="9"/>
      <c r="B6" s="5"/>
      <c r="C6" s="5"/>
      <c r="E6" s="6" t="s">
        <v>20</v>
      </c>
      <c r="G6" s="5"/>
      <c r="H6" s="5"/>
      <c r="I6" s="5"/>
      <c r="J6" s="5"/>
      <c r="K6" s="4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1"/>
      <c r="X6" s="5"/>
      <c r="Y6" s="8"/>
    </row>
    <row r="7" spans="1:25" ht="19.5" customHeight="1" x14ac:dyDescent="0.4">
      <c r="A7" s="9"/>
      <c r="B7" s="5"/>
      <c r="C7" s="4"/>
      <c r="D7" s="4"/>
      <c r="E7" s="77" t="s">
        <v>17</v>
      </c>
      <c r="F7" s="77" t="s">
        <v>18</v>
      </c>
      <c r="G7" s="4"/>
      <c r="H7" s="4"/>
      <c r="I7" s="130"/>
      <c r="J7" s="130"/>
      <c r="K7" s="130"/>
      <c r="L7" s="130"/>
      <c r="M7" s="130"/>
      <c r="N7" s="130"/>
      <c r="O7" s="130"/>
      <c r="P7" s="5"/>
      <c r="Q7" s="5"/>
      <c r="R7" s="5"/>
      <c r="S7" s="5"/>
      <c r="T7" s="5"/>
      <c r="U7" s="5"/>
      <c r="V7" s="5"/>
      <c r="W7" s="5"/>
      <c r="X7" s="5"/>
      <c r="Y7" s="8"/>
    </row>
    <row r="8" spans="1:25" ht="15" customHeight="1" x14ac:dyDescent="0.3">
      <c r="A8" s="9"/>
      <c r="B8" s="5"/>
      <c r="C8" s="4"/>
      <c r="D8" s="4">
        <v>1</v>
      </c>
      <c r="E8" s="23"/>
      <c r="F8" s="23"/>
      <c r="G8" s="4"/>
      <c r="H8" s="4"/>
      <c r="I8" s="130"/>
      <c r="J8" s="130"/>
      <c r="K8" s="130"/>
      <c r="L8" s="130"/>
      <c r="M8" s="130"/>
      <c r="N8" s="130"/>
      <c r="O8" s="130"/>
      <c r="P8" s="5"/>
      <c r="Q8" s="5"/>
      <c r="R8" s="5"/>
      <c r="S8" s="5"/>
      <c r="T8" s="5"/>
      <c r="U8" s="5"/>
      <c r="V8" s="5"/>
      <c r="W8" s="5"/>
      <c r="X8" s="5"/>
      <c r="Y8" s="8"/>
    </row>
    <row r="9" spans="1:25" ht="15" customHeight="1" x14ac:dyDescent="0.3">
      <c r="A9" s="9"/>
      <c r="B9" s="5"/>
      <c r="C9" s="4"/>
      <c r="D9" s="4">
        <v>2</v>
      </c>
      <c r="E9" s="23"/>
      <c r="F9" s="23"/>
      <c r="G9" s="4"/>
      <c r="H9" s="4"/>
      <c r="I9" s="130"/>
      <c r="J9" s="130"/>
      <c r="K9" s="130"/>
      <c r="L9" s="130"/>
      <c r="M9" s="130"/>
      <c r="N9" s="130"/>
      <c r="O9" s="130"/>
      <c r="P9" s="5"/>
      <c r="Q9" s="5"/>
      <c r="R9" s="5"/>
      <c r="S9" s="5"/>
      <c r="T9" s="5"/>
      <c r="U9" s="5"/>
      <c r="V9" s="5"/>
      <c r="W9" s="5"/>
      <c r="X9" s="5"/>
      <c r="Y9" s="8"/>
    </row>
    <row r="10" spans="1:25" x14ac:dyDescent="0.3">
      <c r="A10" s="9"/>
      <c r="B10" s="5"/>
      <c r="C10" s="4"/>
      <c r="D10" s="4"/>
      <c r="E10" s="110">
        <f>IF(COUNT(E8:E9)=0,0,(IF(A1_blank_1=0,0.0000001,A1_blank_1)+IF(A1_blank_2=0,0.0000001,A1_blank_2))/COUNT(E8:E9))</f>
        <v>0</v>
      </c>
      <c r="F10" s="110">
        <f>IF(COUNT(F8:F9)=0,0,(IF(A2_blank_1=0,0.0000001,A2_blank_1)+IF(A2_blank_2=0,0.0000001,A2_blank_2))/COUNT(F8:F9))</f>
        <v>0</v>
      </c>
      <c r="G10" s="4"/>
      <c r="H10" s="4"/>
      <c r="I10" s="130"/>
      <c r="J10" s="130"/>
      <c r="K10" s="130"/>
      <c r="L10" s="130"/>
      <c r="M10" s="130"/>
      <c r="N10" s="130"/>
      <c r="O10" s="130"/>
      <c r="P10" s="5"/>
      <c r="Q10" s="5"/>
      <c r="R10" s="5"/>
      <c r="S10" s="5"/>
      <c r="T10" s="5"/>
      <c r="U10" s="5"/>
      <c r="V10" s="5"/>
      <c r="W10" s="5"/>
      <c r="X10" s="5"/>
      <c r="Y10" s="8"/>
    </row>
    <row r="11" spans="1:25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</row>
    <row r="12" spans="1:25" s="3" customFormat="1" x14ac:dyDescent="0.3">
      <c r="A12" s="9"/>
      <c r="B12" s="5"/>
      <c r="D12" s="5"/>
      <c r="E12" s="6" t="s">
        <v>21</v>
      </c>
      <c r="F12" s="5"/>
      <c r="G12" s="5"/>
      <c r="H12" s="5"/>
      <c r="I12" s="5"/>
      <c r="J12" s="5"/>
      <c r="K12" s="5"/>
      <c r="L12" s="6" t="s">
        <v>1</v>
      </c>
      <c r="M12" s="5"/>
      <c r="N12" s="5"/>
      <c r="O12" s="60"/>
      <c r="P12" s="60"/>
      <c r="Q12" s="60"/>
      <c r="R12" s="60"/>
      <c r="S12" s="60"/>
      <c r="T12" s="5"/>
      <c r="U12" s="5"/>
      <c r="V12" s="5"/>
      <c r="W12" s="5"/>
      <c r="X12" s="5"/>
      <c r="Y12" s="8"/>
    </row>
    <row r="13" spans="1:25" s="18" customFormat="1" ht="57" customHeight="1" x14ac:dyDescent="0.3">
      <c r="A13" s="13"/>
      <c r="B13" s="14"/>
      <c r="C13" s="15"/>
      <c r="D13" s="12" t="s">
        <v>0</v>
      </c>
      <c r="E13" s="76" t="s">
        <v>17</v>
      </c>
      <c r="F13" s="76" t="s">
        <v>18</v>
      </c>
      <c r="G13" s="76" t="s">
        <v>29</v>
      </c>
      <c r="H13" s="20" t="s">
        <v>23</v>
      </c>
      <c r="I13" s="20" t="s">
        <v>24</v>
      </c>
      <c r="J13" s="78"/>
      <c r="K13" s="111" t="s">
        <v>30</v>
      </c>
      <c r="L13" s="32" t="s">
        <v>44</v>
      </c>
      <c r="M13" s="111" t="s">
        <v>31</v>
      </c>
      <c r="N13" s="111"/>
      <c r="O13" s="32" t="s">
        <v>35</v>
      </c>
      <c r="P13" s="113"/>
      <c r="Q13" s="32" t="s">
        <v>45</v>
      </c>
      <c r="R13" s="113"/>
      <c r="S13" s="32" t="s">
        <v>39</v>
      </c>
      <c r="T13" s="78"/>
      <c r="U13" s="20" t="s">
        <v>2</v>
      </c>
      <c r="V13" s="111" t="s">
        <v>32</v>
      </c>
      <c r="W13" s="32" t="s">
        <v>36</v>
      </c>
      <c r="X13" s="16"/>
      <c r="Y13" s="17"/>
    </row>
    <row r="14" spans="1:25" x14ac:dyDescent="0.3">
      <c r="A14" s="9"/>
      <c r="B14" s="5"/>
      <c r="C14" s="1">
        <v>1</v>
      </c>
      <c r="D14" s="22"/>
      <c r="E14" s="23"/>
      <c r="F14" s="23"/>
      <c r="G14" s="63" t="str">
        <f>IF(ISNUMBER('Creep Calculation'!E11),'Creep Calculation'!E11,"")</f>
        <v/>
      </c>
      <c r="H14" s="65">
        <v>0.1</v>
      </c>
      <c r="I14" s="22">
        <v>1</v>
      </c>
      <c r="J14" s="7"/>
      <c r="K14" s="112">
        <f t="shared" ref="K14:K53" si="0">(IF(ISNUMBER(G14),G14,A2_sample)-A1_sample)-(A2_blank_ave-A1_blank_ave)</f>
        <v>0</v>
      </c>
      <c r="L14" s="19" t="str">
        <f t="shared" ref="L14:L53" si="1">IF(OR(ISBLANK(A1_sample),AND(ISBLANK(A2_sample),G14=""),A1_blank_ave=0,A2_blank_ave=0),"",Change_absorbance)</f>
        <v/>
      </c>
      <c r="M14" s="112">
        <f t="shared" ref="M14:M53" si="2">0.009397*K14*Dilution/Sample_volume</f>
        <v>0</v>
      </c>
      <c r="N14" s="119" t="str">
        <f t="shared" ref="N14:N53" si="3">IF(OR(ISBLANK(A1_sample),AND(ISBLANK(A2_sample),G14=""),A1_blank_ave=0,A2_blank_ave=0),"",Concentration_gL)</f>
        <v/>
      </c>
      <c r="O14" s="120" t="str">
        <f>N14</f>
        <v/>
      </c>
      <c r="P14" s="118" t="str">
        <f t="shared" ref="P14:P53" si="4">IF(OR(ISBLANK(Concentration_gL),L14=""),"",Concentration_gL*0.1266)</f>
        <v/>
      </c>
      <c r="Q14" s="117" t="str">
        <f>P14</f>
        <v/>
      </c>
      <c r="R14" s="118" t="str">
        <f t="shared" ref="R14:R53" si="5">IF(OR(ISBLANK(Concentration_gL),N14=""),"",Concentration_gL/10)</f>
        <v/>
      </c>
      <c r="S14" s="117" t="str">
        <f>R14</f>
        <v/>
      </c>
      <c r="T14" s="7"/>
      <c r="U14" s="64"/>
      <c r="V14" s="112" t="e">
        <f t="shared" ref="V14:V53" si="6">Concentration_gL*100/Sample_con_gL</f>
        <v>#DIV/0!</v>
      </c>
      <c r="W14" s="66" t="str">
        <f t="shared" ref="W14:W53" si="7">IF(ISERROR(Concentration_gg),"",Concentration_gg)</f>
        <v/>
      </c>
      <c r="X14" s="5"/>
      <c r="Y14" s="8"/>
    </row>
    <row r="15" spans="1:25" x14ac:dyDescent="0.3">
      <c r="A15" s="9"/>
      <c r="B15" s="5"/>
      <c r="C15" s="1">
        <v>2</v>
      </c>
      <c r="D15" s="22"/>
      <c r="E15" s="23"/>
      <c r="F15" s="23"/>
      <c r="G15" s="63" t="str">
        <f>IF(ISNUMBER('Creep Calculation'!E12),'Creep Calculation'!E12,"")</f>
        <v/>
      </c>
      <c r="H15" s="65">
        <v>0.1</v>
      </c>
      <c r="I15" s="22">
        <v>1</v>
      </c>
      <c r="J15" s="7"/>
      <c r="K15" s="112">
        <f t="shared" si="0"/>
        <v>0</v>
      </c>
      <c r="L15" s="19" t="str">
        <f t="shared" si="1"/>
        <v/>
      </c>
      <c r="M15" s="112">
        <f t="shared" si="2"/>
        <v>0</v>
      </c>
      <c r="N15" s="119" t="str">
        <f t="shared" si="3"/>
        <v/>
      </c>
      <c r="O15" s="120" t="str">
        <f t="shared" ref="O15:O53" si="8">N15</f>
        <v/>
      </c>
      <c r="P15" s="118" t="str">
        <f t="shared" si="4"/>
        <v/>
      </c>
      <c r="Q15" s="117" t="str">
        <f t="shared" ref="Q15:Q49" si="9">P15</f>
        <v/>
      </c>
      <c r="R15" s="118" t="str">
        <f t="shared" si="5"/>
        <v/>
      </c>
      <c r="S15" s="117" t="str">
        <f t="shared" ref="S15:S53" si="10">R15</f>
        <v/>
      </c>
      <c r="T15" s="7"/>
      <c r="U15" s="64"/>
      <c r="V15" s="112" t="e">
        <f t="shared" si="6"/>
        <v>#DIV/0!</v>
      </c>
      <c r="W15" s="66" t="str">
        <f t="shared" si="7"/>
        <v/>
      </c>
      <c r="X15" s="5"/>
      <c r="Y15" s="8"/>
    </row>
    <row r="16" spans="1:25" x14ac:dyDescent="0.3">
      <c r="A16" s="9"/>
      <c r="B16" s="5"/>
      <c r="C16" s="1">
        <v>3</v>
      </c>
      <c r="D16" s="22"/>
      <c r="E16" s="23"/>
      <c r="F16" s="23"/>
      <c r="G16" s="63" t="str">
        <f>IF(ISNUMBER('Creep Calculation'!E13),'Creep Calculation'!E13,"")</f>
        <v/>
      </c>
      <c r="H16" s="65">
        <v>0.1</v>
      </c>
      <c r="I16" s="22">
        <v>1</v>
      </c>
      <c r="J16" s="7"/>
      <c r="K16" s="112">
        <f t="shared" si="0"/>
        <v>0</v>
      </c>
      <c r="L16" s="19" t="str">
        <f t="shared" si="1"/>
        <v/>
      </c>
      <c r="M16" s="112">
        <f t="shared" si="2"/>
        <v>0</v>
      </c>
      <c r="N16" s="119" t="str">
        <f t="shared" si="3"/>
        <v/>
      </c>
      <c r="O16" s="120" t="str">
        <f t="shared" si="8"/>
        <v/>
      </c>
      <c r="P16" s="118" t="str">
        <f t="shared" si="4"/>
        <v/>
      </c>
      <c r="Q16" s="117" t="str">
        <f t="shared" si="9"/>
        <v/>
      </c>
      <c r="R16" s="118" t="str">
        <f t="shared" si="5"/>
        <v/>
      </c>
      <c r="S16" s="117" t="str">
        <f t="shared" si="10"/>
        <v/>
      </c>
      <c r="T16" s="7"/>
      <c r="U16" s="64"/>
      <c r="V16" s="112" t="e">
        <f t="shared" si="6"/>
        <v>#DIV/0!</v>
      </c>
      <c r="W16" s="66" t="str">
        <f t="shared" si="7"/>
        <v/>
      </c>
      <c r="X16" s="5"/>
      <c r="Y16" s="8"/>
    </row>
    <row r="17" spans="1:25" x14ac:dyDescent="0.3">
      <c r="A17" s="9"/>
      <c r="B17" s="5"/>
      <c r="C17" s="1">
        <v>4</v>
      </c>
      <c r="D17" s="22"/>
      <c r="E17" s="23"/>
      <c r="F17" s="23"/>
      <c r="G17" s="63" t="str">
        <f>IF(ISNUMBER('Creep Calculation'!E14),'Creep Calculation'!E14,"")</f>
        <v/>
      </c>
      <c r="H17" s="65">
        <v>0.1</v>
      </c>
      <c r="I17" s="22">
        <v>1</v>
      </c>
      <c r="J17" s="7"/>
      <c r="K17" s="112">
        <f t="shared" si="0"/>
        <v>0</v>
      </c>
      <c r="L17" s="19" t="str">
        <f t="shared" si="1"/>
        <v/>
      </c>
      <c r="M17" s="112">
        <f t="shared" si="2"/>
        <v>0</v>
      </c>
      <c r="N17" s="119" t="str">
        <f t="shared" si="3"/>
        <v/>
      </c>
      <c r="O17" s="120" t="str">
        <f t="shared" si="8"/>
        <v/>
      </c>
      <c r="P17" s="118" t="str">
        <f t="shared" si="4"/>
        <v/>
      </c>
      <c r="Q17" s="117" t="str">
        <f t="shared" si="9"/>
        <v/>
      </c>
      <c r="R17" s="118" t="str">
        <f t="shared" si="5"/>
        <v/>
      </c>
      <c r="S17" s="117" t="str">
        <f t="shared" si="10"/>
        <v/>
      </c>
      <c r="T17" s="7"/>
      <c r="U17" s="64"/>
      <c r="V17" s="112" t="e">
        <f t="shared" si="6"/>
        <v>#DIV/0!</v>
      </c>
      <c r="W17" s="66" t="str">
        <f t="shared" si="7"/>
        <v/>
      </c>
      <c r="X17" s="5"/>
      <c r="Y17" s="8"/>
    </row>
    <row r="18" spans="1:25" x14ac:dyDescent="0.3">
      <c r="A18" s="9"/>
      <c r="B18" s="5"/>
      <c r="C18" s="1">
        <v>5</v>
      </c>
      <c r="D18" s="22"/>
      <c r="E18" s="23"/>
      <c r="F18" s="23"/>
      <c r="G18" s="63" t="str">
        <f>IF(ISNUMBER('Creep Calculation'!E15),'Creep Calculation'!E15,"")</f>
        <v/>
      </c>
      <c r="H18" s="65">
        <v>0.1</v>
      </c>
      <c r="I18" s="22">
        <v>1</v>
      </c>
      <c r="J18" s="7"/>
      <c r="K18" s="112">
        <f t="shared" si="0"/>
        <v>0</v>
      </c>
      <c r="L18" s="19" t="str">
        <f t="shared" si="1"/>
        <v/>
      </c>
      <c r="M18" s="112">
        <f t="shared" si="2"/>
        <v>0</v>
      </c>
      <c r="N18" s="119" t="str">
        <f t="shared" si="3"/>
        <v/>
      </c>
      <c r="O18" s="120" t="str">
        <f t="shared" si="8"/>
        <v/>
      </c>
      <c r="P18" s="118" t="str">
        <f t="shared" si="4"/>
        <v/>
      </c>
      <c r="Q18" s="117" t="str">
        <f t="shared" si="9"/>
        <v/>
      </c>
      <c r="R18" s="118" t="str">
        <f t="shared" si="5"/>
        <v/>
      </c>
      <c r="S18" s="117" t="str">
        <f t="shared" si="10"/>
        <v/>
      </c>
      <c r="T18" s="7"/>
      <c r="U18" s="64"/>
      <c r="V18" s="112" t="e">
        <f t="shared" si="6"/>
        <v>#DIV/0!</v>
      </c>
      <c r="W18" s="66" t="str">
        <f t="shared" si="7"/>
        <v/>
      </c>
      <c r="X18" s="5"/>
      <c r="Y18" s="8"/>
    </row>
    <row r="19" spans="1:25" x14ac:dyDescent="0.3">
      <c r="A19" s="9"/>
      <c r="B19" s="5"/>
      <c r="C19" s="1">
        <v>6</v>
      </c>
      <c r="D19" s="22"/>
      <c r="E19" s="23"/>
      <c r="F19" s="23"/>
      <c r="G19" s="63" t="str">
        <f>IF(ISNUMBER('Creep Calculation'!E16),'Creep Calculation'!E16,"")</f>
        <v/>
      </c>
      <c r="H19" s="65">
        <v>0.1</v>
      </c>
      <c r="I19" s="22">
        <v>1</v>
      </c>
      <c r="J19" s="7"/>
      <c r="K19" s="112">
        <f t="shared" si="0"/>
        <v>0</v>
      </c>
      <c r="L19" s="19" t="str">
        <f t="shared" si="1"/>
        <v/>
      </c>
      <c r="M19" s="112">
        <f t="shared" si="2"/>
        <v>0</v>
      </c>
      <c r="N19" s="119" t="str">
        <f t="shared" si="3"/>
        <v/>
      </c>
      <c r="O19" s="120" t="str">
        <f t="shared" si="8"/>
        <v/>
      </c>
      <c r="P19" s="118" t="str">
        <f t="shared" si="4"/>
        <v/>
      </c>
      <c r="Q19" s="117" t="str">
        <f t="shared" si="9"/>
        <v/>
      </c>
      <c r="R19" s="118" t="str">
        <f t="shared" si="5"/>
        <v/>
      </c>
      <c r="S19" s="117" t="str">
        <f t="shared" si="10"/>
        <v/>
      </c>
      <c r="T19" s="7"/>
      <c r="U19" s="64"/>
      <c r="V19" s="112" t="e">
        <f t="shared" si="6"/>
        <v>#DIV/0!</v>
      </c>
      <c r="W19" s="66" t="str">
        <f t="shared" si="7"/>
        <v/>
      </c>
      <c r="X19" s="5"/>
      <c r="Y19" s="8"/>
    </row>
    <row r="20" spans="1:25" x14ac:dyDescent="0.3">
      <c r="A20" s="9"/>
      <c r="B20" s="5"/>
      <c r="C20" s="1">
        <v>7</v>
      </c>
      <c r="D20" s="22"/>
      <c r="E20" s="23"/>
      <c r="F20" s="23"/>
      <c r="G20" s="63" t="str">
        <f>IF(ISNUMBER('Creep Calculation'!E17),'Creep Calculation'!E17,"")</f>
        <v/>
      </c>
      <c r="H20" s="65">
        <v>0.1</v>
      </c>
      <c r="I20" s="22">
        <v>1</v>
      </c>
      <c r="J20" s="7"/>
      <c r="K20" s="112">
        <f t="shared" si="0"/>
        <v>0</v>
      </c>
      <c r="L20" s="19" t="str">
        <f t="shared" si="1"/>
        <v/>
      </c>
      <c r="M20" s="112">
        <f t="shared" si="2"/>
        <v>0</v>
      </c>
      <c r="N20" s="119" t="str">
        <f t="shared" si="3"/>
        <v/>
      </c>
      <c r="O20" s="120" t="str">
        <f t="shared" si="8"/>
        <v/>
      </c>
      <c r="P20" s="118" t="str">
        <f t="shared" si="4"/>
        <v/>
      </c>
      <c r="Q20" s="117" t="str">
        <f t="shared" si="9"/>
        <v/>
      </c>
      <c r="R20" s="118" t="str">
        <f t="shared" si="5"/>
        <v/>
      </c>
      <c r="S20" s="117" t="str">
        <f t="shared" si="10"/>
        <v/>
      </c>
      <c r="T20" s="7"/>
      <c r="U20" s="64"/>
      <c r="V20" s="112" t="e">
        <f t="shared" si="6"/>
        <v>#DIV/0!</v>
      </c>
      <c r="W20" s="66" t="str">
        <f t="shared" si="7"/>
        <v/>
      </c>
      <c r="X20" s="5"/>
      <c r="Y20" s="8"/>
    </row>
    <row r="21" spans="1:25" x14ac:dyDescent="0.3">
      <c r="A21" s="9"/>
      <c r="B21" s="5"/>
      <c r="C21" s="1">
        <v>8</v>
      </c>
      <c r="D21" s="22"/>
      <c r="E21" s="23"/>
      <c r="F21" s="23"/>
      <c r="G21" s="63" t="str">
        <f>IF(ISNUMBER('Creep Calculation'!E18),'Creep Calculation'!E18,"")</f>
        <v/>
      </c>
      <c r="H21" s="65">
        <v>0.1</v>
      </c>
      <c r="I21" s="22">
        <v>1</v>
      </c>
      <c r="J21" s="7"/>
      <c r="K21" s="112">
        <f t="shared" si="0"/>
        <v>0</v>
      </c>
      <c r="L21" s="19" t="str">
        <f t="shared" si="1"/>
        <v/>
      </c>
      <c r="M21" s="112">
        <f t="shared" si="2"/>
        <v>0</v>
      </c>
      <c r="N21" s="119" t="str">
        <f t="shared" si="3"/>
        <v/>
      </c>
      <c r="O21" s="120" t="str">
        <f t="shared" si="8"/>
        <v/>
      </c>
      <c r="P21" s="118" t="str">
        <f t="shared" si="4"/>
        <v/>
      </c>
      <c r="Q21" s="117" t="str">
        <f t="shared" si="9"/>
        <v/>
      </c>
      <c r="R21" s="118" t="str">
        <f t="shared" si="5"/>
        <v/>
      </c>
      <c r="S21" s="117" t="str">
        <f t="shared" si="10"/>
        <v/>
      </c>
      <c r="T21" s="7"/>
      <c r="U21" s="64"/>
      <c r="V21" s="112" t="e">
        <f t="shared" si="6"/>
        <v>#DIV/0!</v>
      </c>
      <c r="W21" s="66" t="str">
        <f t="shared" si="7"/>
        <v/>
      </c>
      <c r="X21" s="5"/>
      <c r="Y21" s="8"/>
    </row>
    <row r="22" spans="1:25" x14ac:dyDescent="0.3">
      <c r="A22" s="9"/>
      <c r="B22" s="5"/>
      <c r="C22" s="1">
        <v>9</v>
      </c>
      <c r="D22" s="22"/>
      <c r="E22" s="23"/>
      <c r="F22" s="23"/>
      <c r="G22" s="63" t="str">
        <f>IF(ISNUMBER('Creep Calculation'!E19),'Creep Calculation'!E19,"")</f>
        <v/>
      </c>
      <c r="H22" s="65">
        <v>0.1</v>
      </c>
      <c r="I22" s="22">
        <v>1</v>
      </c>
      <c r="J22" s="7"/>
      <c r="K22" s="112">
        <f t="shared" si="0"/>
        <v>0</v>
      </c>
      <c r="L22" s="19" t="str">
        <f t="shared" si="1"/>
        <v/>
      </c>
      <c r="M22" s="112">
        <f t="shared" si="2"/>
        <v>0</v>
      </c>
      <c r="N22" s="119" t="str">
        <f t="shared" si="3"/>
        <v/>
      </c>
      <c r="O22" s="120" t="str">
        <f t="shared" si="8"/>
        <v/>
      </c>
      <c r="P22" s="118" t="str">
        <f t="shared" si="4"/>
        <v/>
      </c>
      <c r="Q22" s="117" t="str">
        <f t="shared" si="9"/>
        <v/>
      </c>
      <c r="R22" s="118" t="str">
        <f t="shared" si="5"/>
        <v/>
      </c>
      <c r="S22" s="117" t="str">
        <f t="shared" si="10"/>
        <v/>
      </c>
      <c r="T22" s="7"/>
      <c r="U22" s="64"/>
      <c r="V22" s="112" t="e">
        <f t="shared" si="6"/>
        <v>#DIV/0!</v>
      </c>
      <c r="W22" s="66" t="str">
        <f t="shared" si="7"/>
        <v/>
      </c>
      <c r="X22" s="5"/>
      <c r="Y22" s="8"/>
    </row>
    <row r="23" spans="1:25" x14ac:dyDescent="0.3">
      <c r="A23" s="9"/>
      <c r="B23" s="5"/>
      <c r="C23" s="1">
        <v>10</v>
      </c>
      <c r="D23" s="22"/>
      <c r="E23" s="23"/>
      <c r="F23" s="23"/>
      <c r="G23" s="63" t="str">
        <f>IF(ISNUMBER('Creep Calculation'!E20),'Creep Calculation'!E20,"")</f>
        <v/>
      </c>
      <c r="H23" s="65">
        <v>0.1</v>
      </c>
      <c r="I23" s="22">
        <v>1</v>
      </c>
      <c r="J23" s="7"/>
      <c r="K23" s="112">
        <f t="shared" si="0"/>
        <v>0</v>
      </c>
      <c r="L23" s="19" t="str">
        <f t="shared" si="1"/>
        <v/>
      </c>
      <c r="M23" s="112">
        <f t="shared" si="2"/>
        <v>0</v>
      </c>
      <c r="N23" s="119" t="str">
        <f t="shared" si="3"/>
        <v/>
      </c>
      <c r="O23" s="120" t="str">
        <f t="shared" si="8"/>
        <v/>
      </c>
      <c r="P23" s="118" t="str">
        <f t="shared" si="4"/>
        <v/>
      </c>
      <c r="Q23" s="117" t="str">
        <f t="shared" si="9"/>
        <v/>
      </c>
      <c r="R23" s="118" t="str">
        <f t="shared" si="5"/>
        <v/>
      </c>
      <c r="S23" s="117" t="str">
        <f t="shared" si="10"/>
        <v/>
      </c>
      <c r="T23" s="7"/>
      <c r="U23" s="64"/>
      <c r="V23" s="112" t="e">
        <f t="shared" si="6"/>
        <v>#DIV/0!</v>
      </c>
      <c r="W23" s="66" t="str">
        <f t="shared" si="7"/>
        <v/>
      </c>
      <c r="X23" s="5"/>
      <c r="Y23" s="8"/>
    </row>
    <row r="24" spans="1:25" x14ac:dyDescent="0.3">
      <c r="A24" s="9"/>
      <c r="B24" s="5"/>
      <c r="C24" s="1">
        <v>11</v>
      </c>
      <c r="D24" s="22"/>
      <c r="E24" s="23"/>
      <c r="F24" s="23"/>
      <c r="G24" s="63" t="str">
        <f>IF(ISNUMBER('Creep Calculation'!E21),'Creep Calculation'!E21,"")</f>
        <v/>
      </c>
      <c r="H24" s="65">
        <v>0.1</v>
      </c>
      <c r="I24" s="22">
        <v>1</v>
      </c>
      <c r="J24" s="7"/>
      <c r="K24" s="112">
        <f t="shared" si="0"/>
        <v>0</v>
      </c>
      <c r="L24" s="19" t="str">
        <f t="shared" si="1"/>
        <v/>
      </c>
      <c r="M24" s="112">
        <f t="shared" si="2"/>
        <v>0</v>
      </c>
      <c r="N24" s="119" t="str">
        <f t="shared" si="3"/>
        <v/>
      </c>
      <c r="O24" s="120" t="str">
        <f t="shared" si="8"/>
        <v/>
      </c>
      <c r="P24" s="118" t="str">
        <f t="shared" si="4"/>
        <v/>
      </c>
      <c r="Q24" s="117" t="str">
        <f t="shared" si="9"/>
        <v/>
      </c>
      <c r="R24" s="118" t="str">
        <f t="shared" si="5"/>
        <v/>
      </c>
      <c r="S24" s="117" t="str">
        <f t="shared" si="10"/>
        <v/>
      </c>
      <c r="T24" s="7"/>
      <c r="U24" s="64"/>
      <c r="V24" s="112" t="e">
        <f t="shared" si="6"/>
        <v>#DIV/0!</v>
      </c>
      <c r="W24" s="66" t="str">
        <f t="shared" si="7"/>
        <v/>
      </c>
      <c r="X24" s="5"/>
      <c r="Y24" s="8"/>
    </row>
    <row r="25" spans="1:25" x14ac:dyDescent="0.3">
      <c r="A25" s="9"/>
      <c r="B25" s="5"/>
      <c r="C25" s="1">
        <v>12</v>
      </c>
      <c r="D25" s="22"/>
      <c r="E25" s="23"/>
      <c r="F25" s="23"/>
      <c r="G25" s="63" t="str">
        <f>IF(ISNUMBER('Creep Calculation'!E22),'Creep Calculation'!E22,"")</f>
        <v/>
      </c>
      <c r="H25" s="65">
        <v>0.1</v>
      </c>
      <c r="I25" s="22">
        <v>1</v>
      </c>
      <c r="J25" s="7"/>
      <c r="K25" s="112">
        <f t="shared" si="0"/>
        <v>0</v>
      </c>
      <c r="L25" s="19" t="str">
        <f t="shared" si="1"/>
        <v/>
      </c>
      <c r="M25" s="112">
        <f t="shared" si="2"/>
        <v>0</v>
      </c>
      <c r="N25" s="119" t="str">
        <f t="shared" si="3"/>
        <v/>
      </c>
      <c r="O25" s="120" t="str">
        <f t="shared" si="8"/>
        <v/>
      </c>
      <c r="P25" s="118" t="str">
        <f t="shared" si="4"/>
        <v/>
      </c>
      <c r="Q25" s="117" t="str">
        <f t="shared" si="9"/>
        <v/>
      </c>
      <c r="R25" s="118" t="str">
        <f t="shared" si="5"/>
        <v/>
      </c>
      <c r="S25" s="117" t="str">
        <f t="shared" si="10"/>
        <v/>
      </c>
      <c r="T25" s="7"/>
      <c r="U25" s="64"/>
      <c r="V25" s="112" t="e">
        <f t="shared" si="6"/>
        <v>#DIV/0!</v>
      </c>
      <c r="W25" s="66" t="str">
        <f t="shared" si="7"/>
        <v/>
      </c>
      <c r="X25" s="5"/>
      <c r="Y25" s="8"/>
    </row>
    <row r="26" spans="1:25" x14ac:dyDescent="0.3">
      <c r="A26" s="9"/>
      <c r="B26" s="5"/>
      <c r="C26" s="1">
        <v>13</v>
      </c>
      <c r="D26" s="22"/>
      <c r="E26" s="23"/>
      <c r="F26" s="23"/>
      <c r="G26" s="63" t="str">
        <f>IF(ISNUMBER('Creep Calculation'!E23),'Creep Calculation'!E23,"")</f>
        <v/>
      </c>
      <c r="H26" s="65">
        <v>0.1</v>
      </c>
      <c r="I26" s="22">
        <v>1</v>
      </c>
      <c r="J26" s="7"/>
      <c r="K26" s="112">
        <f t="shared" si="0"/>
        <v>0</v>
      </c>
      <c r="L26" s="19" t="str">
        <f t="shared" si="1"/>
        <v/>
      </c>
      <c r="M26" s="112">
        <f t="shared" si="2"/>
        <v>0</v>
      </c>
      <c r="N26" s="119" t="str">
        <f t="shared" si="3"/>
        <v/>
      </c>
      <c r="O26" s="120" t="str">
        <f t="shared" si="8"/>
        <v/>
      </c>
      <c r="P26" s="118" t="str">
        <f t="shared" si="4"/>
        <v/>
      </c>
      <c r="Q26" s="117" t="str">
        <f t="shared" si="9"/>
        <v/>
      </c>
      <c r="R26" s="118" t="str">
        <f t="shared" si="5"/>
        <v/>
      </c>
      <c r="S26" s="117" t="str">
        <f t="shared" si="10"/>
        <v/>
      </c>
      <c r="T26" s="7"/>
      <c r="U26" s="64"/>
      <c r="V26" s="112" t="e">
        <f t="shared" si="6"/>
        <v>#DIV/0!</v>
      </c>
      <c r="W26" s="66" t="str">
        <f t="shared" si="7"/>
        <v/>
      </c>
      <c r="X26" s="5"/>
      <c r="Y26" s="8"/>
    </row>
    <row r="27" spans="1:25" x14ac:dyDescent="0.3">
      <c r="A27" s="9"/>
      <c r="B27" s="5"/>
      <c r="C27" s="1">
        <v>14</v>
      </c>
      <c r="D27" s="22"/>
      <c r="E27" s="23"/>
      <c r="F27" s="23"/>
      <c r="G27" s="63" t="str">
        <f>IF(ISNUMBER('Creep Calculation'!E24),'Creep Calculation'!E24,"")</f>
        <v/>
      </c>
      <c r="H27" s="65">
        <v>0.1</v>
      </c>
      <c r="I27" s="22">
        <v>1</v>
      </c>
      <c r="J27" s="7"/>
      <c r="K27" s="112">
        <f t="shared" si="0"/>
        <v>0</v>
      </c>
      <c r="L27" s="19" t="str">
        <f t="shared" si="1"/>
        <v/>
      </c>
      <c r="M27" s="112">
        <f t="shared" si="2"/>
        <v>0</v>
      </c>
      <c r="N27" s="119" t="str">
        <f t="shared" si="3"/>
        <v/>
      </c>
      <c r="O27" s="120" t="str">
        <f t="shared" si="8"/>
        <v/>
      </c>
      <c r="P27" s="118" t="str">
        <f t="shared" si="4"/>
        <v/>
      </c>
      <c r="Q27" s="117" t="str">
        <f t="shared" si="9"/>
        <v/>
      </c>
      <c r="R27" s="118" t="str">
        <f t="shared" si="5"/>
        <v/>
      </c>
      <c r="S27" s="117" t="str">
        <f t="shared" si="10"/>
        <v/>
      </c>
      <c r="T27" s="7"/>
      <c r="U27" s="64"/>
      <c r="V27" s="112" t="e">
        <f t="shared" si="6"/>
        <v>#DIV/0!</v>
      </c>
      <c r="W27" s="66" t="str">
        <f t="shared" si="7"/>
        <v/>
      </c>
      <c r="X27" s="5"/>
      <c r="Y27" s="8"/>
    </row>
    <row r="28" spans="1:25" x14ac:dyDescent="0.3">
      <c r="A28" s="9"/>
      <c r="B28" s="5"/>
      <c r="C28" s="1">
        <v>15</v>
      </c>
      <c r="D28" s="22"/>
      <c r="E28" s="23"/>
      <c r="F28" s="23"/>
      <c r="G28" s="63" t="str">
        <f>IF(ISNUMBER('Creep Calculation'!E25),'Creep Calculation'!E25,"")</f>
        <v/>
      </c>
      <c r="H28" s="65">
        <v>0.1</v>
      </c>
      <c r="I28" s="22">
        <v>1</v>
      </c>
      <c r="J28" s="7"/>
      <c r="K28" s="112">
        <f t="shared" si="0"/>
        <v>0</v>
      </c>
      <c r="L28" s="19" t="str">
        <f t="shared" si="1"/>
        <v/>
      </c>
      <c r="M28" s="112">
        <f t="shared" si="2"/>
        <v>0</v>
      </c>
      <c r="N28" s="119" t="str">
        <f t="shared" si="3"/>
        <v/>
      </c>
      <c r="O28" s="120" t="str">
        <f t="shared" si="8"/>
        <v/>
      </c>
      <c r="P28" s="118" t="str">
        <f t="shared" si="4"/>
        <v/>
      </c>
      <c r="Q28" s="117" t="str">
        <f t="shared" si="9"/>
        <v/>
      </c>
      <c r="R28" s="118" t="str">
        <f t="shared" si="5"/>
        <v/>
      </c>
      <c r="S28" s="117" t="str">
        <f t="shared" si="10"/>
        <v/>
      </c>
      <c r="T28" s="7"/>
      <c r="U28" s="64"/>
      <c r="V28" s="112" t="e">
        <f t="shared" si="6"/>
        <v>#DIV/0!</v>
      </c>
      <c r="W28" s="66" t="str">
        <f t="shared" si="7"/>
        <v/>
      </c>
      <c r="X28" s="5"/>
      <c r="Y28" s="8"/>
    </row>
    <row r="29" spans="1:25" x14ac:dyDescent="0.3">
      <c r="A29" s="9"/>
      <c r="B29" s="5"/>
      <c r="C29" s="1">
        <v>16</v>
      </c>
      <c r="D29" s="22"/>
      <c r="E29" s="23"/>
      <c r="F29" s="23"/>
      <c r="G29" s="63" t="str">
        <f>IF(ISNUMBER('Creep Calculation'!E26),'Creep Calculation'!E26,"")</f>
        <v/>
      </c>
      <c r="H29" s="65">
        <v>0.1</v>
      </c>
      <c r="I29" s="22">
        <v>1</v>
      </c>
      <c r="J29" s="7"/>
      <c r="K29" s="112">
        <f t="shared" si="0"/>
        <v>0</v>
      </c>
      <c r="L29" s="19" t="str">
        <f t="shared" si="1"/>
        <v/>
      </c>
      <c r="M29" s="112">
        <f t="shared" si="2"/>
        <v>0</v>
      </c>
      <c r="N29" s="119" t="str">
        <f t="shared" si="3"/>
        <v/>
      </c>
      <c r="O29" s="120" t="str">
        <f t="shared" si="8"/>
        <v/>
      </c>
      <c r="P29" s="118" t="str">
        <f t="shared" si="4"/>
        <v/>
      </c>
      <c r="Q29" s="117" t="str">
        <f t="shared" si="9"/>
        <v/>
      </c>
      <c r="R29" s="118" t="str">
        <f t="shared" si="5"/>
        <v/>
      </c>
      <c r="S29" s="117" t="str">
        <f t="shared" si="10"/>
        <v/>
      </c>
      <c r="T29" s="7"/>
      <c r="U29" s="64"/>
      <c r="V29" s="112" t="e">
        <f t="shared" si="6"/>
        <v>#DIV/0!</v>
      </c>
      <c r="W29" s="66" t="str">
        <f t="shared" si="7"/>
        <v/>
      </c>
      <c r="X29" s="5"/>
      <c r="Y29" s="8"/>
    </row>
    <row r="30" spans="1:25" x14ac:dyDescent="0.3">
      <c r="A30" s="9"/>
      <c r="B30" s="5"/>
      <c r="C30" s="1">
        <v>17</v>
      </c>
      <c r="D30" s="22"/>
      <c r="E30" s="23"/>
      <c r="F30" s="23"/>
      <c r="G30" s="63" t="str">
        <f>IF(ISNUMBER('Creep Calculation'!E27),'Creep Calculation'!E27,"")</f>
        <v/>
      </c>
      <c r="H30" s="65">
        <v>0.1</v>
      </c>
      <c r="I30" s="22">
        <v>1</v>
      </c>
      <c r="J30" s="7"/>
      <c r="K30" s="112">
        <f t="shared" si="0"/>
        <v>0</v>
      </c>
      <c r="L30" s="19" t="str">
        <f t="shared" si="1"/>
        <v/>
      </c>
      <c r="M30" s="112">
        <f t="shared" si="2"/>
        <v>0</v>
      </c>
      <c r="N30" s="119" t="str">
        <f t="shared" si="3"/>
        <v/>
      </c>
      <c r="O30" s="120" t="str">
        <f t="shared" si="8"/>
        <v/>
      </c>
      <c r="P30" s="118" t="str">
        <f t="shared" si="4"/>
        <v/>
      </c>
      <c r="Q30" s="117" t="str">
        <f t="shared" si="9"/>
        <v/>
      </c>
      <c r="R30" s="118" t="str">
        <f t="shared" si="5"/>
        <v/>
      </c>
      <c r="S30" s="117" t="str">
        <f t="shared" si="10"/>
        <v/>
      </c>
      <c r="T30" s="7"/>
      <c r="U30" s="64"/>
      <c r="V30" s="112" t="e">
        <f t="shared" si="6"/>
        <v>#DIV/0!</v>
      </c>
      <c r="W30" s="66" t="str">
        <f t="shared" si="7"/>
        <v/>
      </c>
      <c r="X30" s="5"/>
      <c r="Y30" s="8"/>
    </row>
    <row r="31" spans="1:25" x14ac:dyDescent="0.3">
      <c r="A31" s="9"/>
      <c r="B31" s="5"/>
      <c r="C31" s="1">
        <v>18</v>
      </c>
      <c r="D31" s="22"/>
      <c r="E31" s="23"/>
      <c r="F31" s="23"/>
      <c r="G31" s="63" t="str">
        <f>IF(ISNUMBER('Creep Calculation'!E28),'Creep Calculation'!E28,"")</f>
        <v/>
      </c>
      <c r="H31" s="65">
        <v>0.1</v>
      </c>
      <c r="I31" s="22">
        <v>1</v>
      </c>
      <c r="J31" s="7"/>
      <c r="K31" s="112">
        <f t="shared" si="0"/>
        <v>0</v>
      </c>
      <c r="L31" s="19" t="str">
        <f t="shared" si="1"/>
        <v/>
      </c>
      <c r="M31" s="112">
        <f t="shared" si="2"/>
        <v>0</v>
      </c>
      <c r="N31" s="119" t="str">
        <f t="shared" si="3"/>
        <v/>
      </c>
      <c r="O31" s="120" t="str">
        <f t="shared" si="8"/>
        <v/>
      </c>
      <c r="P31" s="118" t="str">
        <f t="shared" si="4"/>
        <v/>
      </c>
      <c r="Q31" s="117" t="str">
        <f t="shared" si="9"/>
        <v/>
      </c>
      <c r="R31" s="118" t="str">
        <f t="shared" si="5"/>
        <v/>
      </c>
      <c r="S31" s="117" t="str">
        <f t="shared" si="10"/>
        <v/>
      </c>
      <c r="T31" s="7"/>
      <c r="U31" s="64"/>
      <c r="V31" s="112" t="e">
        <f t="shared" si="6"/>
        <v>#DIV/0!</v>
      </c>
      <c r="W31" s="66" t="str">
        <f t="shared" si="7"/>
        <v/>
      </c>
      <c r="X31" s="5"/>
      <c r="Y31" s="8"/>
    </row>
    <row r="32" spans="1:25" x14ac:dyDescent="0.3">
      <c r="A32" s="9"/>
      <c r="B32" s="5"/>
      <c r="C32" s="1">
        <v>19</v>
      </c>
      <c r="D32" s="22"/>
      <c r="E32" s="23"/>
      <c r="F32" s="23"/>
      <c r="G32" s="63" t="str">
        <f>IF(ISNUMBER('Creep Calculation'!E29),'Creep Calculation'!E29,"")</f>
        <v/>
      </c>
      <c r="H32" s="65">
        <v>0.1</v>
      </c>
      <c r="I32" s="22">
        <v>1</v>
      </c>
      <c r="J32" s="7"/>
      <c r="K32" s="112">
        <f t="shared" si="0"/>
        <v>0</v>
      </c>
      <c r="L32" s="19" t="str">
        <f t="shared" si="1"/>
        <v/>
      </c>
      <c r="M32" s="112">
        <f t="shared" si="2"/>
        <v>0</v>
      </c>
      <c r="N32" s="119" t="str">
        <f t="shared" si="3"/>
        <v/>
      </c>
      <c r="O32" s="120" t="str">
        <f t="shared" si="8"/>
        <v/>
      </c>
      <c r="P32" s="118" t="str">
        <f t="shared" si="4"/>
        <v/>
      </c>
      <c r="Q32" s="117" t="str">
        <f t="shared" si="9"/>
        <v/>
      </c>
      <c r="R32" s="118" t="str">
        <f t="shared" si="5"/>
        <v/>
      </c>
      <c r="S32" s="117" t="str">
        <f t="shared" si="10"/>
        <v/>
      </c>
      <c r="T32" s="7"/>
      <c r="U32" s="64"/>
      <c r="V32" s="112" t="e">
        <f t="shared" si="6"/>
        <v>#DIV/0!</v>
      </c>
      <c r="W32" s="66" t="str">
        <f t="shared" si="7"/>
        <v/>
      </c>
      <c r="X32" s="5"/>
      <c r="Y32" s="8"/>
    </row>
    <row r="33" spans="1:25" x14ac:dyDescent="0.3">
      <c r="A33" s="9"/>
      <c r="B33" s="5"/>
      <c r="C33" s="1">
        <v>20</v>
      </c>
      <c r="D33" s="22"/>
      <c r="E33" s="23"/>
      <c r="F33" s="23"/>
      <c r="G33" s="63" t="str">
        <f>IF(ISNUMBER('Creep Calculation'!E30),'Creep Calculation'!E30,"")</f>
        <v/>
      </c>
      <c r="H33" s="65">
        <v>0.1</v>
      </c>
      <c r="I33" s="22">
        <v>1</v>
      </c>
      <c r="J33" s="7"/>
      <c r="K33" s="112">
        <f t="shared" si="0"/>
        <v>0</v>
      </c>
      <c r="L33" s="19" t="str">
        <f t="shared" si="1"/>
        <v/>
      </c>
      <c r="M33" s="112">
        <f t="shared" si="2"/>
        <v>0</v>
      </c>
      <c r="N33" s="119" t="str">
        <f t="shared" si="3"/>
        <v/>
      </c>
      <c r="O33" s="120" t="str">
        <f t="shared" si="8"/>
        <v/>
      </c>
      <c r="P33" s="118" t="str">
        <f t="shared" si="4"/>
        <v/>
      </c>
      <c r="Q33" s="117" t="str">
        <f t="shared" si="9"/>
        <v/>
      </c>
      <c r="R33" s="118" t="str">
        <f t="shared" si="5"/>
        <v/>
      </c>
      <c r="S33" s="117" t="str">
        <f t="shared" si="10"/>
        <v/>
      </c>
      <c r="T33" s="7"/>
      <c r="U33" s="64"/>
      <c r="V33" s="112" t="e">
        <f t="shared" si="6"/>
        <v>#DIV/0!</v>
      </c>
      <c r="W33" s="66" t="str">
        <f t="shared" si="7"/>
        <v/>
      </c>
      <c r="X33" s="5"/>
      <c r="Y33" s="8"/>
    </row>
    <row r="34" spans="1:25" x14ac:dyDescent="0.3">
      <c r="A34" s="9"/>
      <c r="B34" s="5"/>
      <c r="C34" s="1">
        <v>21</v>
      </c>
      <c r="D34" s="22"/>
      <c r="E34" s="23"/>
      <c r="F34" s="23"/>
      <c r="G34" s="63" t="str">
        <f>IF(ISNUMBER('Creep Calculation'!E31),'Creep Calculation'!E31,"")</f>
        <v/>
      </c>
      <c r="H34" s="65">
        <v>0.1</v>
      </c>
      <c r="I34" s="22">
        <v>1</v>
      </c>
      <c r="J34" s="7"/>
      <c r="K34" s="112">
        <f t="shared" si="0"/>
        <v>0</v>
      </c>
      <c r="L34" s="19" t="str">
        <f t="shared" si="1"/>
        <v/>
      </c>
      <c r="M34" s="112">
        <f t="shared" si="2"/>
        <v>0</v>
      </c>
      <c r="N34" s="119" t="str">
        <f t="shared" si="3"/>
        <v/>
      </c>
      <c r="O34" s="120" t="str">
        <f t="shared" si="8"/>
        <v/>
      </c>
      <c r="P34" s="118" t="str">
        <f t="shared" si="4"/>
        <v/>
      </c>
      <c r="Q34" s="117" t="str">
        <f t="shared" si="9"/>
        <v/>
      </c>
      <c r="R34" s="118" t="str">
        <f t="shared" si="5"/>
        <v/>
      </c>
      <c r="S34" s="117" t="str">
        <f t="shared" si="10"/>
        <v/>
      </c>
      <c r="T34" s="7"/>
      <c r="U34" s="64"/>
      <c r="V34" s="112" t="e">
        <f t="shared" si="6"/>
        <v>#DIV/0!</v>
      </c>
      <c r="W34" s="66" t="str">
        <f t="shared" si="7"/>
        <v/>
      </c>
      <c r="X34" s="5"/>
      <c r="Y34" s="8"/>
    </row>
    <row r="35" spans="1:25" x14ac:dyDescent="0.3">
      <c r="A35" s="9"/>
      <c r="B35" s="5"/>
      <c r="C35" s="1">
        <v>22</v>
      </c>
      <c r="D35" s="22"/>
      <c r="E35" s="23"/>
      <c r="F35" s="23"/>
      <c r="G35" s="63" t="str">
        <f>IF(ISNUMBER('Creep Calculation'!E32),'Creep Calculation'!E32,"")</f>
        <v/>
      </c>
      <c r="H35" s="65">
        <v>0.1</v>
      </c>
      <c r="I35" s="22">
        <v>1</v>
      </c>
      <c r="J35" s="7"/>
      <c r="K35" s="112">
        <f t="shared" si="0"/>
        <v>0</v>
      </c>
      <c r="L35" s="19" t="str">
        <f t="shared" si="1"/>
        <v/>
      </c>
      <c r="M35" s="112">
        <f t="shared" si="2"/>
        <v>0</v>
      </c>
      <c r="N35" s="119" t="str">
        <f t="shared" si="3"/>
        <v/>
      </c>
      <c r="O35" s="120" t="str">
        <f t="shared" si="8"/>
        <v/>
      </c>
      <c r="P35" s="118" t="str">
        <f t="shared" si="4"/>
        <v/>
      </c>
      <c r="Q35" s="117" t="str">
        <f t="shared" si="9"/>
        <v/>
      </c>
      <c r="R35" s="118" t="str">
        <f t="shared" si="5"/>
        <v/>
      </c>
      <c r="S35" s="117" t="str">
        <f t="shared" si="10"/>
        <v/>
      </c>
      <c r="T35" s="7"/>
      <c r="U35" s="64"/>
      <c r="V35" s="112" t="e">
        <f t="shared" si="6"/>
        <v>#DIV/0!</v>
      </c>
      <c r="W35" s="66" t="str">
        <f t="shared" si="7"/>
        <v/>
      </c>
      <c r="X35" s="5"/>
      <c r="Y35" s="8"/>
    </row>
    <row r="36" spans="1:25" x14ac:dyDescent="0.3">
      <c r="A36" s="9"/>
      <c r="B36" s="5"/>
      <c r="C36" s="1">
        <v>23</v>
      </c>
      <c r="D36" s="22"/>
      <c r="E36" s="23"/>
      <c r="F36" s="23"/>
      <c r="G36" s="63" t="str">
        <f>IF(ISNUMBER('Creep Calculation'!E33),'Creep Calculation'!E33,"")</f>
        <v/>
      </c>
      <c r="H36" s="65">
        <v>0.1</v>
      </c>
      <c r="I36" s="22">
        <v>1</v>
      </c>
      <c r="J36" s="7"/>
      <c r="K36" s="112">
        <f t="shared" si="0"/>
        <v>0</v>
      </c>
      <c r="L36" s="19" t="str">
        <f t="shared" si="1"/>
        <v/>
      </c>
      <c r="M36" s="112">
        <f t="shared" si="2"/>
        <v>0</v>
      </c>
      <c r="N36" s="119" t="str">
        <f t="shared" si="3"/>
        <v/>
      </c>
      <c r="O36" s="120" t="str">
        <f t="shared" si="8"/>
        <v/>
      </c>
      <c r="P36" s="118" t="str">
        <f t="shared" si="4"/>
        <v/>
      </c>
      <c r="Q36" s="117" t="str">
        <f t="shared" si="9"/>
        <v/>
      </c>
      <c r="R36" s="118" t="str">
        <f t="shared" si="5"/>
        <v/>
      </c>
      <c r="S36" s="117" t="str">
        <f t="shared" si="10"/>
        <v/>
      </c>
      <c r="T36" s="7"/>
      <c r="U36" s="64"/>
      <c r="V36" s="112" t="e">
        <f t="shared" si="6"/>
        <v>#DIV/0!</v>
      </c>
      <c r="W36" s="66" t="str">
        <f t="shared" si="7"/>
        <v/>
      </c>
      <c r="X36" s="5"/>
      <c r="Y36" s="8"/>
    </row>
    <row r="37" spans="1:25" x14ac:dyDescent="0.3">
      <c r="A37" s="9"/>
      <c r="B37" s="5"/>
      <c r="C37" s="1">
        <v>24</v>
      </c>
      <c r="D37" s="22"/>
      <c r="E37" s="23"/>
      <c r="F37" s="23"/>
      <c r="G37" s="63" t="str">
        <f>IF(ISNUMBER('Creep Calculation'!E34),'Creep Calculation'!E34,"")</f>
        <v/>
      </c>
      <c r="H37" s="65">
        <v>0.1</v>
      </c>
      <c r="I37" s="22">
        <v>1</v>
      </c>
      <c r="J37" s="7"/>
      <c r="K37" s="112">
        <f t="shared" si="0"/>
        <v>0</v>
      </c>
      <c r="L37" s="19" t="str">
        <f t="shared" si="1"/>
        <v/>
      </c>
      <c r="M37" s="112">
        <f t="shared" si="2"/>
        <v>0</v>
      </c>
      <c r="N37" s="119" t="str">
        <f t="shared" si="3"/>
        <v/>
      </c>
      <c r="O37" s="120" t="str">
        <f t="shared" si="8"/>
        <v/>
      </c>
      <c r="P37" s="118" t="str">
        <f t="shared" si="4"/>
        <v/>
      </c>
      <c r="Q37" s="117" t="str">
        <f t="shared" si="9"/>
        <v/>
      </c>
      <c r="R37" s="118" t="str">
        <f t="shared" si="5"/>
        <v/>
      </c>
      <c r="S37" s="117" t="str">
        <f t="shared" si="10"/>
        <v/>
      </c>
      <c r="T37" s="7"/>
      <c r="U37" s="64"/>
      <c r="V37" s="112" t="e">
        <f t="shared" si="6"/>
        <v>#DIV/0!</v>
      </c>
      <c r="W37" s="66" t="str">
        <f t="shared" si="7"/>
        <v/>
      </c>
      <c r="X37" s="5"/>
      <c r="Y37" s="8"/>
    </row>
    <row r="38" spans="1:25" x14ac:dyDescent="0.3">
      <c r="A38" s="9"/>
      <c r="B38" s="5"/>
      <c r="C38" s="1">
        <v>25</v>
      </c>
      <c r="D38" s="22"/>
      <c r="E38" s="23"/>
      <c r="F38" s="23"/>
      <c r="G38" s="63" t="str">
        <f>IF(ISNUMBER('Creep Calculation'!E35),'Creep Calculation'!E35,"")</f>
        <v/>
      </c>
      <c r="H38" s="65">
        <v>0.1</v>
      </c>
      <c r="I38" s="22">
        <v>1</v>
      </c>
      <c r="J38" s="7"/>
      <c r="K38" s="112">
        <f t="shared" si="0"/>
        <v>0</v>
      </c>
      <c r="L38" s="19" t="str">
        <f t="shared" si="1"/>
        <v/>
      </c>
      <c r="M38" s="112">
        <f t="shared" si="2"/>
        <v>0</v>
      </c>
      <c r="N38" s="119" t="str">
        <f t="shared" si="3"/>
        <v/>
      </c>
      <c r="O38" s="120" t="str">
        <f t="shared" si="8"/>
        <v/>
      </c>
      <c r="P38" s="118" t="str">
        <f t="shared" si="4"/>
        <v/>
      </c>
      <c r="Q38" s="117" t="str">
        <f t="shared" si="9"/>
        <v/>
      </c>
      <c r="R38" s="118" t="str">
        <f t="shared" si="5"/>
        <v/>
      </c>
      <c r="S38" s="117" t="str">
        <f t="shared" si="10"/>
        <v/>
      </c>
      <c r="T38" s="7"/>
      <c r="U38" s="64"/>
      <c r="V38" s="112" t="e">
        <f t="shared" si="6"/>
        <v>#DIV/0!</v>
      </c>
      <c r="W38" s="66" t="str">
        <f t="shared" si="7"/>
        <v/>
      </c>
      <c r="X38" s="5"/>
      <c r="Y38" s="8"/>
    </row>
    <row r="39" spans="1:25" x14ac:dyDescent="0.3">
      <c r="A39" s="9"/>
      <c r="B39" s="5"/>
      <c r="C39" s="1">
        <v>26</v>
      </c>
      <c r="D39" s="22"/>
      <c r="E39" s="23"/>
      <c r="F39" s="23"/>
      <c r="G39" s="63" t="str">
        <f>IF(ISNUMBER('Creep Calculation'!E36),'Creep Calculation'!E36,"")</f>
        <v/>
      </c>
      <c r="H39" s="65">
        <v>0.1</v>
      </c>
      <c r="I39" s="22">
        <v>1</v>
      </c>
      <c r="J39" s="7"/>
      <c r="K39" s="112">
        <f t="shared" si="0"/>
        <v>0</v>
      </c>
      <c r="L39" s="19" t="str">
        <f t="shared" si="1"/>
        <v/>
      </c>
      <c r="M39" s="112">
        <f t="shared" si="2"/>
        <v>0</v>
      </c>
      <c r="N39" s="119" t="str">
        <f t="shared" si="3"/>
        <v/>
      </c>
      <c r="O39" s="120" t="str">
        <f t="shared" si="8"/>
        <v/>
      </c>
      <c r="P39" s="118" t="str">
        <f t="shared" si="4"/>
        <v/>
      </c>
      <c r="Q39" s="117" t="str">
        <f t="shared" si="9"/>
        <v/>
      </c>
      <c r="R39" s="118" t="str">
        <f t="shared" si="5"/>
        <v/>
      </c>
      <c r="S39" s="117" t="str">
        <f t="shared" si="10"/>
        <v/>
      </c>
      <c r="T39" s="7"/>
      <c r="U39" s="64"/>
      <c r="V39" s="112" t="e">
        <f t="shared" si="6"/>
        <v>#DIV/0!</v>
      </c>
      <c r="W39" s="66" t="str">
        <f t="shared" si="7"/>
        <v/>
      </c>
      <c r="X39" s="5"/>
      <c r="Y39" s="8"/>
    </row>
    <row r="40" spans="1:25" x14ac:dyDescent="0.3">
      <c r="A40" s="9"/>
      <c r="B40" s="5"/>
      <c r="C40" s="1">
        <v>27</v>
      </c>
      <c r="D40" s="22"/>
      <c r="E40" s="23"/>
      <c r="F40" s="23"/>
      <c r="G40" s="63" t="str">
        <f>IF(ISNUMBER('Creep Calculation'!E37),'Creep Calculation'!E37,"")</f>
        <v/>
      </c>
      <c r="H40" s="65">
        <v>0.1</v>
      </c>
      <c r="I40" s="22">
        <v>1</v>
      </c>
      <c r="J40" s="7"/>
      <c r="K40" s="112">
        <f t="shared" si="0"/>
        <v>0</v>
      </c>
      <c r="L40" s="19" t="str">
        <f t="shared" si="1"/>
        <v/>
      </c>
      <c r="M40" s="112">
        <f t="shared" si="2"/>
        <v>0</v>
      </c>
      <c r="N40" s="119" t="str">
        <f t="shared" si="3"/>
        <v/>
      </c>
      <c r="O40" s="120" t="str">
        <f t="shared" si="8"/>
        <v/>
      </c>
      <c r="P40" s="118" t="str">
        <f t="shared" si="4"/>
        <v/>
      </c>
      <c r="Q40" s="117" t="str">
        <f t="shared" si="9"/>
        <v/>
      </c>
      <c r="R40" s="118" t="str">
        <f t="shared" si="5"/>
        <v/>
      </c>
      <c r="S40" s="117" t="str">
        <f t="shared" si="10"/>
        <v/>
      </c>
      <c r="T40" s="7"/>
      <c r="U40" s="64"/>
      <c r="V40" s="112" t="e">
        <f t="shared" si="6"/>
        <v>#DIV/0!</v>
      </c>
      <c r="W40" s="66" t="str">
        <f t="shared" si="7"/>
        <v/>
      </c>
      <c r="X40" s="5"/>
      <c r="Y40" s="8"/>
    </row>
    <row r="41" spans="1:25" x14ac:dyDescent="0.3">
      <c r="A41" s="9"/>
      <c r="B41" s="5"/>
      <c r="C41" s="1">
        <v>28</v>
      </c>
      <c r="D41" s="22"/>
      <c r="E41" s="23"/>
      <c r="F41" s="23"/>
      <c r="G41" s="63" t="str">
        <f>IF(ISNUMBER('Creep Calculation'!E38),'Creep Calculation'!E38,"")</f>
        <v/>
      </c>
      <c r="H41" s="65">
        <v>0.1</v>
      </c>
      <c r="I41" s="22">
        <v>1</v>
      </c>
      <c r="J41" s="7"/>
      <c r="K41" s="112">
        <f t="shared" si="0"/>
        <v>0</v>
      </c>
      <c r="L41" s="19" t="str">
        <f t="shared" si="1"/>
        <v/>
      </c>
      <c r="M41" s="112">
        <f t="shared" si="2"/>
        <v>0</v>
      </c>
      <c r="N41" s="119" t="str">
        <f t="shared" si="3"/>
        <v/>
      </c>
      <c r="O41" s="120" t="str">
        <f t="shared" si="8"/>
        <v/>
      </c>
      <c r="P41" s="118" t="str">
        <f t="shared" si="4"/>
        <v/>
      </c>
      <c r="Q41" s="117" t="str">
        <f t="shared" si="9"/>
        <v/>
      </c>
      <c r="R41" s="118" t="str">
        <f t="shared" si="5"/>
        <v/>
      </c>
      <c r="S41" s="117" t="str">
        <f t="shared" si="10"/>
        <v/>
      </c>
      <c r="T41" s="7"/>
      <c r="U41" s="64"/>
      <c r="V41" s="112" t="e">
        <f t="shared" si="6"/>
        <v>#DIV/0!</v>
      </c>
      <c r="W41" s="66" t="str">
        <f t="shared" si="7"/>
        <v/>
      </c>
      <c r="X41" s="5"/>
      <c r="Y41" s="8"/>
    </row>
    <row r="42" spans="1:25" x14ac:dyDescent="0.3">
      <c r="A42" s="9"/>
      <c r="B42" s="5"/>
      <c r="C42" s="1">
        <v>29</v>
      </c>
      <c r="D42" s="22"/>
      <c r="E42" s="23"/>
      <c r="F42" s="23"/>
      <c r="G42" s="63" t="str">
        <f>IF(ISNUMBER('Creep Calculation'!E39),'Creep Calculation'!E39,"")</f>
        <v/>
      </c>
      <c r="H42" s="65">
        <v>0.1</v>
      </c>
      <c r="I42" s="22">
        <v>1</v>
      </c>
      <c r="J42" s="7"/>
      <c r="K42" s="112">
        <f t="shared" si="0"/>
        <v>0</v>
      </c>
      <c r="L42" s="19" t="str">
        <f t="shared" si="1"/>
        <v/>
      </c>
      <c r="M42" s="112">
        <f t="shared" si="2"/>
        <v>0</v>
      </c>
      <c r="N42" s="119" t="str">
        <f t="shared" si="3"/>
        <v/>
      </c>
      <c r="O42" s="120" t="str">
        <f t="shared" si="8"/>
        <v/>
      </c>
      <c r="P42" s="118" t="str">
        <f t="shared" si="4"/>
        <v/>
      </c>
      <c r="Q42" s="117" t="str">
        <f t="shared" si="9"/>
        <v/>
      </c>
      <c r="R42" s="118" t="str">
        <f t="shared" si="5"/>
        <v/>
      </c>
      <c r="S42" s="117" t="str">
        <f t="shared" si="10"/>
        <v/>
      </c>
      <c r="T42" s="7"/>
      <c r="U42" s="64"/>
      <c r="V42" s="112" t="e">
        <f t="shared" si="6"/>
        <v>#DIV/0!</v>
      </c>
      <c r="W42" s="66" t="str">
        <f t="shared" si="7"/>
        <v/>
      </c>
      <c r="X42" s="5"/>
      <c r="Y42" s="8"/>
    </row>
    <row r="43" spans="1:25" x14ac:dyDescent="0.3">
      <c r="A43" s="9"/>
      <c r="B43" s="5"/>
      <c r="C43" s="1">
        <v>30</v>
      </c>
      <c r="D43" s="22"/>
      <c r="E43" s="23"/>
      <c r="F43" s="23"/>
      <c r="G43" s="63" t="str">
        <f>IF(ISNUMBER('Creep Calculation'!E40),'Creep Calculation'!E40,"")</f>
        <v/>
      </c>
      <c r="H43" s="65">
        <v>0.1</v>
      </c>
      <c r="I43" s="22">
        <v>1</v>
      </c>
      <c r="J43" s="7"/>
      <c r="K43" s="112">
        <f t="shared" si="0"/>
        <v>0</v>
      </c>
      <c r="L43" s="19" t="str">
        <f t="shared" si="1"/>
        <v/>
      </c>
      <c r="M43" s="112">
        <f t="shared" si="2"/>
        <v>0</v>
      </c>
      <c r="N43" s="119" t="str">
        <f t="shared" si="3"/>
        <v/>
      </c>
      <c r="O43" s="120" t="str">
        <f t="shared" si="8"/>
        <v/>
      </c>
      <c r="P43" s="118" t="str">
        <f t="shared" si="4"/>
        <v/>
      </c>
      <c r="Q43" s="117" t="str">
        <f t="shared" si="9"/>
        <v/>
      </c>
      <c r="R43" s="118" t="str">
        <f t="shared" si="5"/>
        <v/>
      </c>
      <c r="S43" s="117" t="str">
        <f t="shared" si="10"/>
        <v/>
      </c>
      <c r="T43" s="7"/>
      <c r="U43" s="64"/>
      <c r="V43" s="112" t="e">
        <f t="shared" si="6"/>
        <v>#DIV/0!</v>
      </c>
      <c r="W43" s="66" t="str">
        <f t="shared" si="7"/>
        <v/>
      </c>
      <c r="X43" s="5"/>
      <c r="Y43" s="8"/>
    </row>
    <row r="44" spans="1:25" x14ac:dyDescent="0.3">
      <c r="A44" s="9"/>
      <c r="B44" s="5"/>
      <c r="C44" s="1">
        <v>31</v>
      </c>
      <c r="D44" s="22"/>
      <c r="E44" s="23"/>
      <c r="F44" s="23"/>
      <c r="G44" s="63" t="str">
        <f>IF(ISNUMBER('Creep Calculation'!E41),'Creep Calculation'!E41,"")</f>
        <v/>
      </c>
      <c r="H44" s="65">
        <v>0.1</v>
      </c>
      <c r="I44" s="22">
        <v>1</v>
      </c>
      <c r="J44" s="7"/>
      <c r="K44" s="112">
        <f t="shared" si="0"/>
        <v>0</v>
      </c>
      <c r="L44" s="19" t="str">
        <f t="shared" si="1"/>
        <v/>
      </c>
      <c r="M44" s="112">
        <f t="shared" si="2"/>
        <v>0</v>
      </c>
      <c r="N44" s="119" t="str">
        <f t="shared" si="3"/>
        <v/>
      </c>
      <c r="O44" s="120" t="str">
        <f t="shared" si="8"/>
        <v/>
      </c>
      <c r="P44" s="118" t="str">
        <f t="shared" si="4"/>
        <v/>
      </c>
      <c r="Q44" s="117" t="str">
        <f t="shared" si="9"/>
        <v/>
      </c>
      <c r="R44" s="118" t="str">
        <f t="shared" si="5"/>
        <v/>
      </c>
      <c r="S44" s="117" t="str">
        <f t="shared" si="10"/>
        <v/>
      </c>
      <c r="T44" s="7"/>
      <c r="U44" s="64"/>
      <c r="V44" s="112" t="e">
        <f t="shared" si="6"/>
        <v>#DIV/0!</v>
      </c>
      <c r="W44" s="66" t="str">
        <f t="shared" si="7"/>
        <v/>
      </c>
      <c r="X44" s="5"/>
      <c r="Y44" s="8"/>
    </row>
    <row r="45" spans="1:25" x14ac:dyDescent="0.3">
      <c r="A45" s="9"/>
      <c r="B45" s="5"/>
      <c r="C45" s="1">
        <v>32</v>
      </c>
      <c r="D45" s="22"/>
      <c r="E45" s="23"/>
      <c r="F45" s="23"/>
      <c r="G45" s="63" t="str">
        <f>IF(ISNUMBER('Creep Calculation'!E42),'Creep Calculation'!E42,"")</f>
        <v/>
      </c>
      <c r="H45" s="65">
        <v>0.1</v>
      </c>
      <c r="I45" s="22">
        <v>1</v>
      </c>
      <c r="J45" s="7"/>
      <c r="K45" s="112">
        <f t="shared" si="0"/>
        <v>0</v>
      </c>
      <c r="L45" s="19" t="str">
        <f t="shared" si="1"/>
        <v/>
      </c>
      <c r="M45" s="112">
        <f t="shared" si="2"/>
        <v>0</v>
      </c>
      <c r="N45" s="119" t="str">
        <f t="shared" si="3"/>
        <v/>
      </c>
      <c r="O45" s="120" t="str">
        <f t="shared" si="8"/>
        <v/>
      </c>
      <c r="P45" s="118" t="str">
        <f t="shared" si="4"/>
        <v/>
      </c>
      <c r="Q45" s="117" t="str">
        <f t="shared" si="9"/>
        <v/>
      </c>
      <c r="R45" s="118" t="str">
        <f t="shared" si="5"/>
        <v/>
      </c>
      <c r="S45" s="117" t="str">
        <f t="shared" si="10"/>
        <v/>
      </c>
      <c r="T45" s="7"/>
      <c r="U45" s="64"/>
      <c r="V45" s="112" t="e">
        <f t="shared" si="6"/>
        <v>#DIV/0!</v>
      </c>
      <c r="W45" s="66" t="str">
        <f t="shared" si="7"/>
        <v/>
      </c>
      <c r="X45" s="5"/>
      <c r="Y45" s="8"/>
    </row>
    <row r="46" spans="1:25" x14ac:dyDescent="0.3">
      <c r="A46" s="9"/>
      <c r="B46" s="5"/>
      <c r="C46" s="1">
        <v>33</v>
      </c>
      <c r="D46" s="22"/>
      <c r="E46" s="23"/>
      <c r="F46" s="23"/>
      <c r="G46" s="63" t="str">
        <f>IF(ISNUMBER('Creep Calculation'!E43),'Creep Calculation'!E43,"")</f>
        <v/>
      </c>
      <c r="H46" s="65">
        <v>0.1</v>
      </c>
      <c r="I46" s="22">
        <v>1</v>
      </c>
      <c r="J46" s="7"/>
      <c r="K46" s="112">
        <f t="shared" si="0"/>
        <v>0</v>
      </c>
      <c r="L46" s="19" t="str">
        <f t="shared" si="1"/>
        <v/>
      </c>
      <c r="M46" s="112">
        <f t="shared" si="2"/>
        <v>0</v>
      </c>
      <c r="N46" s="119" t="str">
        <f t="shared" si="3"/>
        <v/>
      </c>
      <c r="O46" s="120" t="str">
        <f t="shared" si="8"/>
        <v/>
      </c>
      <c r="P46" s="118" t="str">
        <f t="shared" si="4"/>
        <v/>
      </c>
      <c r="Q46" s="117" t="str">
        <f t="shared" si="9"/>
        <v/>
      </c>
      <c r="R46" s="118" t="str">
        <f t="shared" si="5"/>
        <v/>
      </c>
      <c r="S46" s="117" t="str">
        <f t="shared" si="10"/>
        <v/>
      </c>
      <c r="T46" s="7"/>
      <c r="U46" s="64"/>
      <c r="V46" s="112" t="e">
        <f t="shared" si="6"/>
        <v>#DIV/0!</v>
      </c>
      <c r="W46" s="66" t="str">
        <f t="shared" si="7"/>
        <v/>
      </c>
      <c r="X46" s="5"/>
      <c r="Y46" s="8"/>
    </row>
    <row r="47" spans="1:25" x14ac:dyDescent="0.3">
      <c r="A47" s="9"/>
      <c r="B47" s="5"/>
      <c r="C47" s="1">
        <v>34</v>
      </c>
      <c r="D47" s="22"/>
      <c r="E47" s="23"/>
      <c r="F47" s="23"/>
      <c r="G47" s="63" t="str">
        <f>IF(ISNUMBER('Creep Calculation'!E44),'Creep Calculation'!E44,"")</f>
        <v/>
      </c>
      <c r="H47" s="65">
        <v>0.1</v>
      </c>
      <c r="I47" s="22">
        <v>1</v>
      </c>
      <c r="J47" s="7"/>
      <c r="K47" s="112">
        <f t="shared" si="0"/>
        <v>0</v>
      </c>
      <c r="L47" s="19" t="str">
        <f t="shared" si="1"/>
        <v/>
      </c>
      <c r="M47" s="112">
        <f t="shared" si="2"/>
        <v>0</v>
      </c>
      <c r="N47" s="119" t="str">
        <f t="shared" si="3"/>
        <v/>
      </c>
      <c r="O47" s="120" t="str">
        <f t="shared" si="8"/>
        <v/>
      </c>
      <c r="P47" s="118" t="str">
        <f t="shared" si="4"/>
        <v/>
      </c>
      <c r="Q47" s="117" t="str">
        <f t="shared" si="9"/>
        <v/>
      </c>
      <c r="R47" s="118" t="str">
        <f t="shared" si="5"/>
        <v/>
      </c>
      <c r="S47" s="117" t="str">
        <f t="shared" si="10"/>
        <v/>
      </c>
      <c r="T47" s="7"/>
      <c r="U47" s="64"/>
      <c r="V47" s="112" t="e">
        <f t="shared" si="6"/>
        <v>#DIV/0!</v>
      </c>
      <c r="W47" s="66" t="str">
        <f t="shared" si="7"/>
        <v/>
      </c>
      <c r="X47" s="5"/>
      <c r="Y47" s="8"/>
    </row>
    <row r="48" spans="1:25" x14ac:dyDescent="0.3">
      <c r="A48" s="9"/>
      <c r="B48" s="5"/>
      <c r="C48" s="1">
        <v>35</v>
      </c>
      <c r="D48" s="22"/>
      <c r="E48" s="23"/>
      <c r="F48" s="23"/>
      <c r="G48" s="63" t="str">
        <f>IF(ISNUMBER('Creep Calculation'!E45),'Creep Calculation'!E45,"")</f>
        <v/>
      </c>
      <c r="H48" s="65">
        <v>0.1</v>
      </c>
      <c r="I48" s="22">
        <v>1</v>
      </c>
      <c r="J48" s="7"/>
      <c r="K48" s="112">
        <f t="shared" si="0"/>
        <v>0</v>
      </c>
      <c r="L48" s="19" t="str">
        <f t="shared" si="1"/>
        <v/>
      </c>
      <c r="M48" s="112">
        <f t="shared" si="2"/>
        <v>0</v>
      </c>
      <c r="N48" s="119" t="str">
        <f t="shared" si="3"/>
        <v/>
      </c>
      <c r="O48" s="120" t="str">
        <f t="shared" si="8"/>
        <v/>
      </c>
      <c r="P48" s="118" t="str">
        <f t="shared" si="4"/>
        <v/>
      </c>
      <c r="Q48" s="117" t="str">
        <f t="shared" si="9"/>
        <v/>
      </c>
      <c r="R48" s="118" t="str">
        <f t="shared" si="5"/>
        <v/>
      </c>
      <c r="S48" s="117" t="str">
        <f t="shared" si="10"/>
        <v/>
      </c>
      <c r="T48" s="7"/>
      <c r="U48" s="64"/>
      <c r="V48" s="112" t="e">
        <f t="shared" si="6"/>
        <v>#DIV/0!</v>
      </c>
      <c r="W48" s="66" t="str">
        <f t="shared" si="7"/>
        <v/>
      </c>
      <c r="X48" s="5"/>
      <c r="Y48" s="8"/>
    </row>
    <row r="49" spans="1:25" x14ac:dyDescent="0.3">
      <c r="A49" s="9"/>
      <c r="B49" s="5"/>
      <c r="C49" s="1">
        <v>36</v>
      </c>
      <c r="D49" s="22"/>
      <c r="E49" s="23"/>
      <c r="F49" s="23"/>
      <c r="G49" s="63" t="str">
        <f>IF(ISNUMBER('Creep Calculation'!E46),'Creep Calculation'!E46,"")</f>
        <v/>
      </c>
      <c r="H49" s="65">
        <v>0.1</v>
      </c>
      <c r="I49" s="22">
        <v>1</v>
      </c>
      <c r="J49" s="7"/>
      <c r="K49" s="112">
        <f t="shared" si="0"/>
        <v>0</v>
      </c>
      <c r="L49" s="19" t="str">
        <f t="shared" si="1"/>
        <v/>
      </c>
      <c r="M49" s="112">
        <f t="shared" si="2"/>
        <v>0</v>
      </c>
      <c r="N49" s="119" t="str">
        <f t="shared" si="3"/>
        <v/>
      </c>
      <c r="O49" s="120" t="str">
        <f>N49</f>
        <v/>
      </c>
      <c r="P49" s="118" t="str">
        <f t="shared" si="4"/>
        <v/>
      </c>
      <c r="Q49" s="117" t="str">
        <f t="shared" si="9"/>
        <v/>
      </c>
      <c r="R49" s="118" t="str">
        <f t="shared" si="5"/>
        <v/>
      </c>
      <c r="S49" s="117" t="str">
        <f t="shared" si="10"/>
        <v/>
      </c>
      <c r="T49" s="7"/>
      <c r="U49" s="64"/>
      <c r="V49" s="112" t="e">
        <f t="shared" si="6"/>
        <v>#DIV/0!</v>
      </c>
      <c r="W49" s="66" t="str">
        <f t="shared" si="7"/>
        <v/>
      </c>
      <c r="X49" s="5"/>
      <c r="Y49" s="8"/>
    </row>
    <row r="50" spans="1:25" x14ac:dyDescent="0.3">
      <c r="A50" s="9"/>
      <c r="B50" s="5"/>
      <c r="C50" s="1">
        <v>37</v>
      </c>
      <c r="D50" s="22"/>
      <c r="E50" s="23"/>
      <c r="F50" s="23"/>
      <c r="G50" s="63" t="str">
        <f>IF(ISNUMBER('Creep Calculation'!E47),'Creep Calculation'!E47,"")</f>
        <v/>
      </c>
      <c r="H50" s="65">
        <v>0.1</v>
      </c>
      <c r="I50" s="22">
        <v>1</v>
      </c>
      <c r="J50" s="7"/>
      <c r="K50" s="112">
        <f t="shared" si="0"/>
        <v>0</v>
      </c>
      <c r="L50" s="19" t="str">
        <f t="shared" si="1"/>
        <v/>
      </c>
      <c r="M50" s="112">
        <f t="shared" si="2"/>
        <v>0</v>
      </c>
      <c r="N50" s="119" t="str">
        <f t="shared" si="3"/>
        <v/>
      </c>
      <c r="O50" s="120" t="str">
        <f t="shared" si="8"/>
        <v/>
      </c>
      <c r="P50" s="118" t="str">
        <f t="shared" si="4"/>
        <v/>
      </c>
      <c r="Q50" s="117" t="str">
        <f>P50</f>
        <v/>
      </c>
      <c r="R50" s="118" t="str">
        <f t="shared" si="5"/>
        <v/>
      </c>
      <c r="S50" s="117" t="str">
        <f>R50</f>
        <v/>
      </c>
      <c r="T50" s="7"/>
      <c r="U50" s="64"/>
      <c r="V50" s="112" t="e">
        <f t="shared" si="6"/>
        <v>#DIV/0!</v>
      </c>
      <c r="W50" s="66" t="str">
        <f t="shared" si="7"/>
        <v/>
      </c>
      <c r="X50" s="5"/>
      <c r="Y50" s="8"/>
    </row>
    <row r="51" spans="1:25" x14ac:dyDescent="0.3">
      <c r="A51" s="9"/>
      <c r="B51" s="5"/>
      <c r="C51" s="1">
        <v>38</v>
      </c>
      <c r="D51" s="22"/>
      <c r="E51" s="23"/>
      <c r="F51" s="23"/>
      <c r="G51" s="63" t="str">
        <f>IF(ISNUMBER('Creep Calculation'!E48),'Creep Calculation'!E48,"")</f>
        <v/>
      </c>
      <c r="H51" s="65">
        <v>0.1</v>
      </c>
      <c r="I51" s="22">
        <v>1</v>
      </c>
      <c r="J51" s="7"/>
      <c r="K51" s="112">
        <f t="shared" si="0"/>
        <v>0</v>
      </c>
      <c r="L51" s="19" t="str">
        <f t="shared" si="1"/>
        <v/>
      </c>
      <c r="M51" s="112">
        <f t="shared" si="2"/>
        <v>0</v>
      </c>
      <c r="N51" s="119" t="str">
        <f t="shared" si="3"/>
        <v/>
      </c>
      <c r="O51" s="120" t="str">
        <f t="shared" si="8"/>
        <v/>
      </c>
      <c r="P51" s="118" t="str">
        <f t="shared" si="4"/>
        <v/>
      </c>
      <c r="Q51" s="117" t="str">
        <f t="shared" ref="Q51:Q53" si="11">P51</f>
        <v/>
      </c>
      <c r="R51" s="118" t="str">
        <f t="shared" si="5"/>
        <v/>
      </c>
      <c r="S51" s="117" t="str">
        <f t="shared" si="10"/>
        <v/>
      </c>
      <c r="T51" s="7"/>
      <c r="U51" s="64"/>
      <c r="V51" s="112" t="e">
        <f t="shared" si="6"/>
        <v>#DIV/0!</v>
      </c>
      <c r="W51" s="66" t="str">
        <f t="shared" si="7"/>
        <v/>
      </c>
      <c r="X51" s="5"/>
      <c r="Y51" s="8"/>
    </row>
    <row r="52" spans="1:25" x14ac:dyDescent="0.3">
      <c r="A52" s="9"/>
      <c r="B52" s="5"/>
      <c r="C52" s="1">
        <v>39</v>
      </c>
      <c r="D52" s="22"/>
      <c r="E52" s="23"/>
      <c r="F52" s="23"/>
      <c r="G52" s="63" t="str">
        <f>IF(ISNUMBER('Creep Calculation'!E49),'Creep Calculation'!E49,"")</f>
        <v/>
      </c>
      <c r="H52" s="65">
        <v>0.1</v>
      </c>
      <c r="I52" s="22">
        <v>1</v>
      </c>
      <c r="J52" s="7"/>
      <c r="K52" s="112">
        <f t="shared" si="0"/>
        <v>0</v>
      </c>
      <c r="L52" s="19" t="str">
        <f t="shared" si="1"/>
        <v/>
      </c>
      <c r="M52" s="112">
        <f t="shared" si="2"/>
        <v>0</v>
      </c>
      <c r="N52" s="119" t="str">
        <f t="shared" si="3"/>
        <v/>
      </c>
      <c r="O52" s="120" t="str">
        <f t="shared" si="8"/>
        <v/>
      </c>
      <c r="P52" s="118" t="str">
        <f t="shared" si="4"/>
        <v/>
      </c>
      <c r="Q52" s="117" t="str">
        <f t="shared" si="11"/>
        <v/>
      </c>
      <c r="R52" s="118" t="str">
        <f t="shared" si="5"/>
        <v/>
      </c>
      <c r="S52" s="117" t="str">
        <f t="shared" si="10"/>
        <v/>
      </c>
      <c r="T52" s="7"/>
      <c r="U52" s="64"/>
      <c r="V52" s="112" t="e">
        <f t="shared" si="6"/>
        <v>#DIV/0!</v>
      </c>
      <c r="W52" s="66" t="str">
        <f t="shared" si="7"/>
        <v/>
      </c>
      <c r="X52" s="5"/>
      <c r="Y52" s="8"/>
    </row>
    <row r="53" spans="1:25" x14ac:dyDescent="0.3">
      <c r="A53" s="9"/>
      <c r="B53" s="5"/>
      <c r="C53" s="1">
        <v>40</v>
      </c>
      <c r="D53" s="22"/>
      <c r="E53" s="23"/>
      <c r="F53" s="23"/>
      <c r="G53" s="63" t="str">
        <f>IF(ISNUMBER('Creep Calculation'!E50),'Creep Calculation'!E50,"")</f>
        <v/>
      </c>
      <c r="H53" s="65">
        <v>0.1</v>
      </c>
      <c r="I53" s="22">
        <v>1</v>
      </c>
      <c r="J53" s="7"/>
      <c r="K53" s="112">
        <f t="shared" si="0"/>
        <v>0</v>
      </c>
      <c r="L53" s="19" t="str">
        <f t="shared" si="1"/>
        <v/>
      </c>
      <c r="M53" s="112">
        <f t="shared" si="2"/>
        <v>0</v>
      </c>
      <c r="N53" s="119" t="str">
        <f t="shared" si="3"/>
        <v/>
      </c>
      <c r="O53" s="120" t="str">
        <f t="shared" si="8"/>
        <v/>
      </c>
      <c r="P53" s="118" t="str">
        <f t="shared" si="4"/>
        <v/>
      </c>
      <c r="Q53" s="117" t="str">
        <f t="shared" si="11"/>
        <v/>
      </c>
      <c r="R53" s="118" t="str">
        <f t="shared" si="5"/>
        <v/>
      </c>
      <c r="S53" s="117" t="str">
        <f t="shared" si="10"/>
        <v/>
      </c>
      <c r="T53" s="7"/>
      <c r="U53" s="64"/>
      <c r="V53" s="112" t="e">
        <f t="shared" si="6"/>
        <v>#DIV/0!</v>
      </c>
      <c r="W53" s="66" t="str">
        <f t="shared" si="7"/>
        <v/>
      </c>
      <c r="X53" s="5"/>
      <c r="Y53" s="8"/>
    </row>
    <row r="54" spans="1:25" x14ac:dyDescent="0.3">
      <c r="A54" s="9"/>
      <c r="B54" s="5"/>
      <c r="C54" s="5"/>
      <c r="D54" s="61"/>
      <c r="E54" s="62"/>
      <c r="F54" s="62"/>
      <c r="G54" s="62"/>
      <c r="H54" s="62"/>
      <c r="I54" s="62"/>
      <c r="J54" s="5"/>
      <c r="K54" s="5"/>
      <c r="L54" s="46"/>
      <c r="M54" s="46"/>
      <c r="N54" s="46"/>
      <c r="O54" s="46"/>
      <c r="P54" s="46"/>
      <c r="Q54" s="46"/>
      <c r="R54" s="46"/>
      <c r="S54" s="46"/>
      <c r="T54" s="5"/>
      <c r="U54" s="62"/>
      <c r="V54" s="5"/>
      <c r="W54" s="46"/>
      <c r="X54" s="5"/>
      <c r="Y54" s="8"/>
    </row>
    <row r="55" spans="1:25" x14ac:dyDescent="0.3">
      <c r="A55" s="9"/>
      <c r="B55" s="5"/>
      <c r="C55" s="5"/>
      <c r="D55" s="61"/>
      <c r="E55" s="62"/>
      <c r="F55" s="62"/>
      <c r="G55" s="62"/>
      <c r="H55" s="62"/>
      <c r="I55" s="62"/>
      <c r="J55" s="5"/>
      <c r="K55" s="5"/>
      <c r="L55" s="46"/>
      <c r="M55" s="46"/>
      <c r="N55" s="46"/>
      <c r="O55" s="46"/>
      <c r="P55" s="46"/>
      <c r="Q55" s="46"/>
      <c r="R55" s="46"/>
      <c r="S55" s="46"/>
      <c r="T55" s="5"/>
      <c r="U55" s="62"/>
      <c r="V55" s="5"/>
      <c r="W55" s="46"/>
      <c r="X55" s="5"/>
      <c r="Y55" s="8"/>
    </row>
    <row r="56" spans="1:25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8"/>
    </row>
    <row r="57" spans="1:25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</sheetData>
  <sheetProtection algorithmName="SHA-512" hashValue="ZUcsXrCJd8YAXJcBNwBv01pKnxP3fl/sUt1yaAAl3In39DEizaeVbsnHCTogQ/nRBmo/vFApEU/KKBtvRMhtnQ==" saltValue="Ii/1OwAfAC4WUSdDoqQwGA==" spinCount="100000" sheet="1" objects="1" scenarios="1"/>
  <mergeCells count="2">
    <mergeCell ref="E4:G4"/>
    <mergeCell ref="I7:O10"/>
  </mergeCells>
  <phoneticPr fontId="0" type="noConversion"/>
  <dataValidations count="4">
    <dataValidation type="decimal" errorStyle="warning" allowBlank="1" showErrorMessage="1" error="Please enter numeric values only." sqref="H8:H10 H54:I55 U54:U55" xr:uid="{00000000-0002-0000-0100-000000000000}">
      <formula1>0</formula1>
      <formula2>100</formula2>
    </dataValidation>
    <dataValidation type="decimal" allowBlank="1" showErrorMessage="1" error="Please enter numeric values only." sqref="E54:G55" xr:uid="{00000000-0002-0000-0100-000001000000}">
      <formula1>0</formula1>
      <formula2>100</formula2>
    </dataValidation>
    <dataValidation type="decimal" allowBlank="1" showErrorMessage="1" error="Enter numeric values only" sqref="E14:F53 U14:U53 E8:F10 H14:I53" xr:uid="{00000000-0002-0000-0100-000002000000}">
      <formula1>0</formula1>
      <formula2>10000</formula2>
    </dataValidation>
    <dataValidation allowBlank="1" sqref="G14:G53" xr:uid="{00000000-0002-0000-0100-000003000000}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4"/>
  <sheetViews>
    <sheetView tabSelected="1" zoomScaleNormal="100" workbookViewId="0">
      <selection activeCell="D7" sqref="D7"/>
    </sheetView>
  </sheetViews>
  <sheetFormatPr defaultColWidth="12.28515625" defaultRowHeight="15" x14ac:dyDescent="0.3"/>
  <cols>
    <col min="1" max="1" width="0.140625" style="37" customWidth="1"/>
    <col min="2" max="3" width="1.7109375" style="37" customWidth="1"/>
    <col min="4" max="4" width="8" style="75" customWidth="1"/>
    <col min="5" max="5" width="13.42578125" style="45" hidden="1" customWidth="1"/>
    <col min="6" max="11" width="0.140625" style="37" customWidth="1"/>
    <col min="12" max="12" width="13.42578125" style="37" customWidth="1"/>
    <col min="13" max="15" width="8.7109375" style="37" customWidth="1"/>
    <col min="16" max="16" width="10.42578125" style="37" hidden="1" customWidth="1"/>
    <col min="17" max="17" width="1.7109375" style="37" customWidth="1"/>
    <col min="18" max="18" width="4.7109375" style="37" customWidth="1"/>
    <col min="19" max="20" width="12.7109375" style="37" customWidth="1"/>
    <col min="21" max="21" width="3.7109375" style="37" customWidth="1"/>
    <col min="22" max="22" width="43.7109375" style="37" customWidth="1"/>
    <col min="23" max="23" width="1.7109375" style="37" customWidth="1"/>
    <col min="24" max="24" width="90.7109375" style="37" customWidth="1"/>
    <col min="25" max="16384" width="12.28515625" style="37"/>
  </cols>
  <sheetData>
    <row r="1" spans="1:24" s="26" customFormat="1" ht="7.9" customHeight="1" x14ac:dyDescent="0.3">
      <c r="A1" s="29"/>
      <c r="B1" s="24"/>
      <c r="C1" s="24"/>
      <c r="D1" s="70"/>
      <c r="E1" s="39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4"/>
      <c r="V1" s="24"/>
      <c r="W1" s="24"/>
      <c r="X1" s="24"/>
    </row>
    <row r="2" spans="1:24" s="26" customFormat="1" ht="13.9" customHeight="1" x14ac:dyDescent="0.3">
      <c r="A2" s="29"/>
      <c r="B2" s="24"/>
      <c r="C2" s="27"/>
      <c r="D2" s="71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4"/>
    </row>
    <row r="3" spans="1:24" s="26" customFormat="1" ht="27" customHeight="1" x14ac:dyDescent="0.3">
      <c r="A3" s="29"/>
      <c r="B3" s="24"/>
      <c r="C3" s="27"/>
      <c r="D3" s="71"/>
      <c r="E3" s="40"/>
      <c r="F3" s="28"/>
      <c r="G3" s="28"/>
      <c r="H3" s="28"/>
      <c r="I3" s="28"/>
      <c r="J3" s="28"/>
      <c r="K3" s="28"/>
      <c r="L3" s="27"/>
      <c r="M3" s="27"/>
      <c r="N3" s="27"/>
      <c r="O3" s="28"/>
      <c r="P3" s="27"/>
      <c r="Q3" s="27"/>
      <c r="R3" s="27"/>
      <c r="S3" s="27"/>
      <c r="T3" s="27"/>
      <c r="U3" s="27"/>
      <c r="V3" s="27"/>
      <c r="W3" s="27"/>
      <c r="X3" s="24"/>
    </row>
    <row r="4" spans="1:24" s="26" customFormat="1" ht="18.399999999999999" customHeight="1" x14ac:dyDescent="0.3">
      <c r="A4" s="29"/>
      <c r="B4" s="24"/>
      <c r="C4" s="27"/>
      <c r="D4" s="72"/>
      <c r="E4" s="41"/>
      <c r="F4" s="58"/>
      <c r="G4" s="58"/>
      <c r="H4" s="58"/>
      <c r="I4" s="58"/>
      <c r="J4" s="58"/>
      <c r="K4" s="58"/>
      <c r="L4" s="29"/>
      <c r="M4" s="29"/>
      <c r="N4" s="29"/>
      <c r="O4" s="58"/>
      <c r="P4" s="27"/>
      <c r="Q4" s="27"/>
      <c r="R4" s="27"/>
      <c r="S4" s="27"/>
      <c r="T4" s="27"/>
      <c r="U4" s="27"/>
      <c r="V4" s="27"/>
      <c r="W4" s="27"/>
      <c r="X4" s="24"/>
    </row>
    <row r="5" spans="1:24" s="26" customFormat="1" ht="34.5" customHeight="1" x14ac:dyDescent="0.3">
      <c r="A5" s="29"/>
      <c r="B5" s="24"/>
      <c r="C5" s="27"/>
      <c r="D5" s="72"/>
      <c r="E5" s="41"/>
      <c r="F5" s="29"/>
      <c r="G5" s="29"/>
      <c r="H5" s="29"/>
      <c r="I5" s="29"/>
      <c r="J5" s="29"/>
      <c r="K5" s="29"/>
      <c r="L5" s="29"/>
      <c r="M5" s="29"/>
      <c r="N5" s="29"/>
      <c r="O5" s="29"/>
      <c r="P5" s="27"/>
      <c r="Q5" s="27"/>
      <c r="R5" s="27"/>
      <c r="S5" s="27"/>
      <c r="T5" s="27"/>
      <c r="U5" s="27"/>
      <c r="V5" s="27"/>
      <c r="W5" s="27"/>
      <c r="X5" s="24"/>
    </row>
    <row r="6" spans="1:24" s="26" customFormat="1" ht="26.25" customHeight="1" x14ac:dyDescent="0.3">
      <c r="A6" s="29"/>
      <c r="B6" s="24"/>
      <c r="C6" s="27"/>
      <c r="D6" s="72"/>
      <c r="E6" s="41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7"/>
      <c r="R6" s="27"/>
      <c r="S6" s="27"/>
      <c r="T6" s="27"/>
      <c r="U6" s="27"/>
      <c r="V6" s="27"/>
      <c r="W6" s="27"/>
      <c r="X6" s="24"/>
    </row>
    <row r="7" spans="1:24" s="26" customFormat="1" x14ac:dyDescent="0.3">
      <c r="A7" s="67"/>
      <c r="B7" s="24"/>
      <c r="C7" s="27"/>
      <c r="D7" s="72"/>
      <c r="E7" s="41"/>
      <c r="F7" s="41"/>
      <c r="G7" s="41"/>
      <c r="H7" s="41"/>
      <c r="I7" s="41"/>
      <c r="J7" s="41"/>
      <c r="K7" s="41"/>
      <c r="L7" s="30"/>
      <c r="M7" s="30"/>
      <c r="N7" s="29"/>
      <c r="O7" s="41"/>
      <c r="Q7" s="27"/>
      <c r="R7" s="27"/>
      <c r="S7" s="27"/>
      <c r="T7" s="27"/>
      <c r="U7" s="27"/>
      <c r="V7" s="27"/>
      <c r="W7" s="27"/>
      <c r="X7" s="24"/>
    </row>
    <row r="8" spans="1:24" s="26" customFormat="1" ht="21" customHeight="1" x14ac:dyDescent="0.3">
      <c r="A8" s="30"/>
      <c r="B8" s="24"/>
      <c r="C8" s="27"/>
      <c r="D8" s="72"/>
      <c r="E8" s="41"/>
      <c r="F8" s="41"/>
      <c r="G8" s="41"/>
      <c r="H8" s="41"/>
      <c r="I8" s="41"/>
      <c r="J8" s="41"/>
      <c r="K8" s="41"/>
      <c r="L8" s="30" t="s">
        <v>16</v>
      </c>
      <c r="M8" s="30"/>
      <c r="N8" s="29"/>
      <c r="O8" s="41"/>
      <c r="Q8" s="27"/>
      <c r="R8" s="27"/>
      <c r="S8" s="27"/>
      <c r="T8" s="27"/>
      <c r="U8" s="27"/>
      <c r="V8" s="27"/>
      <c r="W8" s="27"/>
      <c r="X8" s="24"/>
    </row>
    <row r="9" spans="1:24" s="26" customFormat="1" ht="15.4" hidden="1" customHeight="1" thickTop="1" thickBot="1" x14ac:dyDescent="0.35">
      <c r="B9" s="24"/>
      <c r="C9" s="27"/>
      <c r="D9" s="32"/>
      <c r="E9" s="31"/>
      <c r="F9" s="131" t="s">
        <v>14</v>
      </c>
      <c r="G9" s="132"/>
      <c r="H9" s="132"/>
      <c r="I9" s="132"/>
      <c r="J9" s="132"/>
      <c r="K9" s="133"/>
      <c r="L9" s="134" t="s">
        <v>15</v>
      </c>
      <c r="M9" s="135"/>
      <c r="N9" s="135"/>
      <c r="O9" s="136"/>
      <c r="P9" s="33" t="s">
        <v>3</v>
      </c>
      <c r="Q9" s="27"/>
      <c r="R9" s="27"/>
      <c r="S9" s="27"/>
      <c r="T9" s="27"/>
      <c r="U9" s="27"/>
      <c r="V9" s="27"/>
      <c r="W9" s="27"/>
      <c r="X9" s="24"/>
    </row>
    <row r="10" spans="1:24" s="26" customFormat="1" ht="15.4" customHeight="1" x14ac:dyDescent="0.3">
      <c r="B10" s="24"/>
      <c r="C10" s="27"/>
      <c r="D10" s="31" t="s">
        <v>33</v>
      </c>
      <c r="E10" s="113">
        <v>0</v>
      </c>
      <c r="F10" s="68" t="s">
        <v>4</v>
      </c>
      <c r="G10" s="68">
        <v>2</v>
      </c>
      <c r="H10" s="68">
        <v>4</v>
      </c>
      <c r="I10" s="68">
        <v>6</v>
      </c>
      <c r="J10" s="68">
        <v>8</v>
      </c>
      <c r="K10" s="68">
        <v>10</v>
      </c>
      <c r="L10" s="47">
        <v>6</v>
      </c>
      <c r="M10" s="47">
        <v>8</v>
      </c>
      <c r="N10" s="47">
        <v>10</v>
      </c>
      <c r="O10" s="47">
        <v>0</v>
      </c>
      <c r="P10" s="48"/>
      <c r="Q10" s="27"/>
      <c r="R10" s="44">
        <v>1</v>
      </c>
      <c r="S10" s="27"/>
      <c r="T10" s="27"/>
      <c r="U10" s="27"/>
      <c r="V10" s="27"/>
      <c r="W10" s="27"/>
      <c r="X10" s="24"/>
    </row>
    <row r="11" spans="1:24" s="26" customFormat="1" x14ac:dyDescent="0.3">
      <c r="A11" s="24">
        <v>1</v>
      </c>
      <c r="B11" s="24"/>
      <c r="C11" s="27"/>
      <c r="D11" s="73">
        <v>1</v>
      </c>
      <c r="E11" s="114" t="e">
        <f>TREND($L11:$N11,$L$10:$N$10,$E$10)</f>
        <v>#VALUE!</v>
      </c>
      <c r="F11" s="69" t="e">
        <f>IF($R$10=D11,E11,"")</f>
        <v>#VALUE!</v>
      </c>
      <c r="G11" s="69" t="e">
        <f>IF($R$10=D11,TREND($L11:$N11,$L$10:$N$10,$G$10),"")</f>
        <v>#VALUE!</v>
      </c>
      <c r="H11" s="69" t="e">
        <f>IF($R$10=D11,TREND($L11:$N11,$L$10:$N$10,$H$10),"")</f>
        <v>#VALUE!</v>
      </c>
      <c r="I11" s="69">
        <f>IF($R$10=D11,L11,"")</f>
        <v>0</v>
      </c>
      <c r="J11" s="69">
        <f>IF($R$10=D11,M11,"")</f>
        <v>0</v>
      </c>
      <c r="K11" s="69">
        <f>IF($R$10=D11,N11,"")</f>
        <v>0</v>
      </c>
      <c r="L11" s="43"/>
      <c r="M11" s="43"/>
      <c r="N11" s="43"/>
      <c r="O11" s="63" t="str">
        <f t="shared" ref="O11:O50" si="0">IF(ISERROR(Creep_calculation),"",Creep_calculation)</f>
        <v/>
      </c>
      <c r="P11" s="35"/>
      <c r="Q11" s="27"/>
      <c r="R11" s="27"/>
      <c r="S11" s="27"/>
      <c r="T11" s="27"/>
      <c r="U11" s="27"/>
      <c r="V11" s="27"/>
      <c r="W11" s="27"/>
      <c r="X11" s="24"/>
    </row>
    <row r="12" spans="1:24" s="26" customFormat="1" x14ac:dyDescent="0.3">
      <c r="A12" s="24">
        <v>2</v>
      </c>
      <c r="B12" s="24"/>
      <c r="C12" s="27"/>
      <c r="D12" s="73">
        <v>2</v>
      </c>
      <c r="E12" s="114" t="e">
        <f t="shared" ref="E12:E50" si="1">TREND($L12:$N12,$L$10:$N$10,$E$10)</f>
        <v>#VALUE!</v>
      </c>
      <c r="F12" s="69" t="str">
        <f t="shared" ref="F12:F50" si="2">IF($R$10=D12,E12,"")</f>
        <v/>
      </c>
      <c r="G12" s="69" t="str">
        <f t="shared" ref="G12:G50" si="3">IF($R$10=D12,TREND($L12:$N12,$L$10:$N$10,$G$10),"")</f>
        <v/>
      </c>
      <c r="H12" s="69" t="str">
        <f t="shared" ref="H12:H50" si="4">IF($R$10=D12,TREND($L12:$N12,$L$10:$N$10,$H$10),"")</f>
        <v/>
      </c>
      <c r="I12" s="69" t="str">
        <f t="shared" ref="I12:I50" si="5">IF($R$10=D12,L12,"")</f>
        <v/>
      </c>
      <c r="J12" s="69" t="str">
        <f t="shared" ref="J12:J50" si="6">IF($R$10=D12,M12,"")</f>
        <v/>
      </c>
      <c r="K12" s="69" t="str">
        <f t="shared" ref="K12:K50" si="7">IF($R$10=D12,N12,"")</f>
        <v/>
      </c>
      <c r="L12" s="43"/>
      <c r="M12" s="43"/>
      <c r="N12" s="43"/>
      <c r="O12" s="63" t="str">
        <f t="shared" si="0"/>
        <v/>
      </c>
      <c r="P12" s="36"/>
      <c r="Q12" s="27"/>
      <c r="R12" s="27"/>
      <c r="S12" s="27"/>
      <c r="T12" s="27"/>
      <c r="U12" s="27"/>
      <c r="V12" s="27"/>
      <c r="W12" s="27"/>
      <c r="X12" s="24"/>
    </row>
    <row r="13" spans="1:24" s="26" customFormat="1" x14ac:dyDescent="0.3">
      <c r="A13" s="24">
        <v>3</v>
      </c>
      <c r="B13" s="24"/>
      <c r="C13" s="27"/>
      <c r="D13" s="73">
        <v>3</v>
      </c>
      <c r="E13" s="114" t="e">
        <f t="shared" si="1"/>
        <v>#VALUE!</v>
      </c>
      <c r="F13" s="69" t="str">
        <f t="shared" si="2"/>
        <v/>
      </c>
      <c r="G13" s="69" t="str">
        <f t="shared" si="3"/>
        <v/>
      </c>
      <c r="H13" s="69" t="str">
        <f t="shared" si="4"/>
        <v/>
      </c>
      <c r="I13" s="69" t="str">
        <f t="shared" si="5"/>
        <v/>
      </c>
      <c r="J13" s="69" t="str">
        <f t="shared" si="6"/>
        <v/>
      </c>
      <c r="K13" s="69" t="str">
        <f t="shared" si="7"/>
        <v/>
      </c>
      <c r="L13" s="43"/>
      <c r="M13" s="43"/>
      <c r="N13" s="43"/>
      <c r="O13" s="63" t="str">
        <f t="shared" si="0"/>
        <v/>
      </c>
      <c r="P13" s="36"/>
      <c r="Q13" s="27"/>
      <c r="R13" s="27"/>
      <c r="S13" s="27"/>
      <c r="T13" s="27"/>
      <c r="U13" s="27"/>
      <c r="V13" s="27"/>
      <c r="W13" s="27"/>
      <c r="X13" s="24"/>
    </row>
    <row r="14" spans="1:24" s="26" customFormat="1" x14ac:dyDescent="0.3">
      <c r="A14" s="24">
        <v>4</v>
      </c>
      <c r="B14" s="24"/>
      <c r="C14" s="27"/>
      <c r="D14" s="73">
        <v>4</v>
      </c>
      <c r="E14" s="114" t="e">
        <f t="shared" si="1"/>
        <v>#VALUE!</v>
      </c>
      <c r="F14" s="69" t="str">
        <f t="shared" si="2"/>
        <v/>
      </c>
      <c r="G14" s="69" t="str">
        <f t="shared" si="3"/>
        <v/>
      </c>
      <c r="H14" s="69" t="str">
        <f t="shared" si="4"/>
        <v/>
      </c>
      <c r="I14" s="69" t="str">
        <f t="shared" si="5"/>
        <v/>
      </c>
      <c r="J14" s="69" t="str">
        <f t="shared" si="6"/>
        <v/>
      </c>
      <c r="K14" s="69" t="str">
        <f t="shared" si="7"/>
        <v/>
      </c>
      <c r="L14" s="43"/>
      <c r="M14" s="43"/>
      <c r="N14" s="43"/>
      <c r="O14" s="63" t="str">
        <f t="shared" si="0"/>
        <v/>
      </c>
      <c r="P14" s="36"/>
      <c r="Q14" s="27"/>
      <c r="R14" s="27"/>
      <c r="S14" s="27"/>
      <c r="T14" s="27"/>
      <c r="U14" s="27"/>
      <c r="V14" s="27"/>
      <c r="W14" s="27"/>
      <c r="X14" s="24"/>
    </row>
    <row r="15" spans="1:24" s="26" customFormat="1" x14ac:dyDescent="0.3">
      <c r="A15" s="24">
        <v>5</v>
      </c>
      <c r="B15" s="24"/>
      <c r="C15" s="27"/>
      <c r="D15" s="73">
        <v>5</v>
      </c>
      <c r="E15" s="114" t="e">
        <f t="shared" si="1"/>
        <v>#VALUE!</v>
      </c>
      <c r="F15" s="69" t="str">
        <f t="shared" si="2"/>
        <v/>
      </c>
      <c r="G15" s="69" t="str">
        <f t="shared" si="3"/>
        <v/>
      </c>
      <c r="H15" s="69" t="str">
        <f t="shared" si="4"/>
        <v/>
      </c>
      <c r="I15" s="69" t="str">
        <f t="shared" si="5"/>
        <v/>
      </c>
      <c r="J15" s="69" t="str">
        <f t="shared" si="6"/>
        <v/>
      </c>
      <c r="K15" s="69" t="str">
        <f t="shared" si="7"/>
        <v/>
      </c>
      <c r="L15" s="43"/>
      <c r="M15" s="43"/>
      <c r="N15" s="43"/>
      <c r="O15" s="63" t="str">
        <f t="shared" si="0"/>
        <v/>
      </c>
      <c r="P15" s="36"/>
      <c r="Q15" s="27"/>
      <c r="R15" s="27"/>
      <c r="S15" s="27"/>
      <c r="T15" s="27"/>
      <c r="U15" s="27"/>
      <c r="V15" s="27"/>
      <c r="W15" s="27"/>
      <c r="X15" s="24"/>
    </row>
    <row r="16" spans="1:24" x14ac:dyDescent="0.3">
      <c r="A16" s="24">
        <v>6</v>
      </c>
      <c r="B16" s="24"/>
      <c r="C16" s="27"/>
      <c r="D16" s="73">
        <v>6</v>
      </c>
      <c r="E16" s="114" t="e">
        <f t="shared" si="1"/>
        <v>#VALUE!</v>
      </c>
      <c r="F16" s="69" t="str">
        <f t="shared" si="2"/>
        <v/>
      </c>
      <c r="G16" s="69" t="str">
        <f t="shared" si="3"/>
        <v/>
      </c>
      <c r="H16" s="69" t="str">
        <f t="shared" si="4"/>
        <v/>
      </c>
      <c r="I16" s="69" t="str">
        <f t="shared" si="5"/>
        <v/>
      </c>
      <c r="J16" s="69" t="str">
        <f t="shared" si="6"/>
        <v/>
      </c>
      <c r="K16" s="69" t="str">
        <f t="shared" si="7"/>
        <v/>
      </c>
      <c r="L16" s="43"/>
      <c r="M16" s="43"/>
      <c r="N16" s="43"/>
      <c r="O16" s="63" t="str">
        <f t="shared" si="0"/>
        <v/>
      </c>
      <c r="P16" s="36"/>
      <c r="Q16" s="27"/>
      <c r="R16" s="27"/>
      <c r="S16" s="27"/>
      <c r="T16" s="27"/>
      <c r="U16" s="27"/>
      <c r="V16" s="27"/>
      <c r="W16" s="27"/>
      <c r="X16" s="24"/>
    </row>
    <row r="17" spans="1:24" x14ac:dyDescent="0.3">
      <c r="A17" s="24">
        <v>7</v>
      </c>
      <c r="B17" s="24"/>
      <c r="C17" s="27"/>
      <c r="D17" s="73">
        <v>7</v>
      </c>
      <c r="E17" s="114" t="e">
        <f t="shared" si="1"/>
        <v>#VALUE!</v>
      </c>
      <c r="F17" s="69" t="str">
        <f t="shared" si="2"/>
        <v/>
      </c>
      <c r="G17" s="69" t="str">
        <f t="shared" si="3"/>
        <v/>
      </c>
      <c r="H17" s="69" t="str">
        <f t="shared" si="4"/>
        <v/>
      </c>
      <c r="I17" s="69" t="str">
        <f t="shared" si="5"/>
        <v/>
      </c>
      <c r="J17" s="69" t="str">
        <f t="shared" si="6"/>
        <v/>
      </c>
      <c r="K17" s="69" t="str">
        <f t="shared" si="7"/>
        <v/>
      </c>
      <c r="L17" s="43"/>
      <c r="M17" s="43"/>
      <c r="N17" s="43"/>
      <c r="O17" s="63" t="str">
        <f t="shared" si="0"/>
        <v/>
      </c>
      <c r="P17" s="36"/>
      <c r="Q17" s="27"/>
      <c r="R17" s="27"/>
      <c r="S17" s="27"/>
      <c r="T17" s="27"/>
      <c r="U17" s="27"/>
      <c r="V17" s="27"/>
      <c r="W17" s="27"/>
      <c r="X17" s="24"/>
    </row>
    <row r="18" spans="1:24" x14ac:dyDescent="0.3">
      <c r="A18" s="24">
        <v>8</v>
      </c>
      <c r="B18" s="24"/>
      <c r="C18" s="27"/>
      <c r="D18" s="73">
        <v>8</v>
      </c>
      <c r="E18" s="114" t="e">
        <f t="shared" si="1"/>
        <v>#VALUE!</v>
      </c>
      <c r="F18" s="69" t="str">
        <f t="shared" si="2"/>
        <v/>
      </c>
      <c r="G18" s="69" t="str">
        <f t="shared" si="3"/>
        <v/>
      </c>
      <c r="H18" s="69" t="str">
        <f t="shared" si="4"/>
        <v/>
      </c>
      <c r="I18" s="69" t="str">
        <f t="shared" si="5"/>
        <v/>
      </c>
      <c r="J18" s="69" t="str">
        <f t="shared" si="6"/>
        <v/>
      </c>
      <c r="K18" s="69" t="str">
        <f t="shared" si="7"/>
        <v/>
      </c>
      <c r="L18" s="43"/>
      <c r="M18" s="43"/>
      <c r="N18" s="43"/>
      <c r="O18" s="63" t="str">
        <f t="shared" si="0"/>
        <v/>
      </c>
      <c r="P18" s="36"/>
      <c r="Q18" s="27"/>
      <c r="R18" s="27"/>
      <c r="S18" s="27"/>
      <c r="T18" s="27"/>
      <c r="U18" s="27"/>
      <c r="V18" s="27"/>
      <c r="W18" s="27"/>
      <c r="X18" s="24"/>
    </row>
    <row r="19" spans="1:24" s="26" customFormat="1" x14ac:dyDescent="0.3">
      <c r="A19" s="24">
        <v>9</v>
      </c>
      <c r="B19" s="24"/>
      <c r="C19" s="27"/>
      <c r="D19" s="73">
        <v>9</v>
      </c>
      <c r="E19" s="114" t="e">
        <f t="shared" si="1"/>
        <v>#VALUE!</v>
      </c>
      <c r="F19" s="69" t="str">
        <f t="shared" si="2"/>
        <v/>
      </c>
      <c r="G19" s="69" t="str">
        <f t="shared" si="3"/>
        <v/>
      </c>
      <c r="H19" s="69" t="str">
        <f t="shared" si="4"/>
        <v/>
      </c>
      <c r="I19" s="69" t="str">
        <f t="shared" si="5"/>
        <v/>
      </c>
      <c r="J19" s="69" t="str">
        <f t="shared" si="6"/>
        <v/>
      </c>
      <c r="K19" s="69" t="str">
        <f t="shared" si="7"/>
        <v/>
      </c>
      <c r="L19" s="43"/>
      <c r="M19" s="43"/>
      <c r="N19" s="43"/>
      <c r="O19" s="63" t="str">
        <f t="shared" si="0"/>
        <v/>
      </c>
      <c r="P19" s="36"/>
      <c r="Q19" s="27"/>
      <c r="R19" s="27"/>
      <c r="S19" s="27"/>
      <c r="T19" s="27"/>
      <c r="U19" s="27"/>
      <c r="V19" s="27"/>
      <c r="W19" s="27"/>
      <c r="X19" s="24"/>
    </row>
    <row r="20" spans="1:24" s="26" customFormat="1" x14ac:dyDescent="0.3">
      <c r="A20" s="24">
        <v>10</v>
      </c>
      <c r="B20" s="24"/>
      <c r="C20" s="27"/>
      <c r="D20" s="73">
        <v>10</v>
      </c>
      <c r="E20" s="114" t="e">
        <f t="shared" si="1"/>
        <v>#VALUE!</v>
      </c>
      <c r="F20" s="69" t="str">
        <f t="shared" si="2"/>
        <v/>
      </c>
      <c r="G20" s="69" t="str">
        <f t="shared" si="3"/>
        <v/>
      </c>
      <c r="H20" s="69" t="str">
        <f t="shared" si="4"/>
        <v/>
      </c>
      <c r="I20" s="69" t="str">
        <f t="shared" si="5"/>
        <v/>
      </c>
      <c r="J20" s="69" t="str">
        <f t="shared" si="6"/>
        <v/>
      </c>
      <c r="K20" s="69" t="str">
        <f t="shared" si="7"/>
        <v/>
      </c>
      <c r="L20" s="43"/>
      <c r="M20" s="43"/>
      <c r="N20" s="43"/>
      <c r="O20" s="63" t="str">
        <f t="shared" si="0"/>
        <v/>
      </c>
      <c r="P20" s="36"/>
      <c r="Q20" s="27"/>
      <c r="R20" s="27"/>
      <c r="S20" s="27"/>
      <c r="T20" s="27"/>
      <c r="U20" s="27"/>
      <c r="V20" s="27"/>
      <c r="W20" s="27"/>
      <c r="X20" s="24"/>
    </row>
    <row r="21" spans="1:24" s="26" customFormat="1" x14ac:dyDescent="0.3">
      <c r="A21" s="24">
        <v>11</v>
      </c>
      <c r="B21" s="24"/>
      <c r="C21" s="27"/>
      <c r="D21" s="73">
        <v>11</v>
      </c>
      <c r="E21" s="114" t="e">
        <f t="shared" si="1"/>
        <v>#VALUE!</v>
      </c>
      <c r="F21" s="69" t="str">
        <f t="shared" si="2"/>
        <v/>
      </c>
      <c r="G21" s="69" t="str">
        <f t="shared" si="3"/>
        <v/>
      </c>
      <c r="H21" s="69" t="str">
        <f t="shared" si="4"/>
        <v/>
      </c>
      <c r="I21" s="69" t="str">
        <f t="shared" si="5"/>
        <v/>
      </c>
      <c r="J21" s="69" t="str">
        <f t="shared" si="6"/>
        <v/>
      </c>
      <c r="K21" s="69" t="str">
        <f t="shared" si="7"/>
        <v/>
      </c>
      <c r="L21" s="43"/>
      <c r="M21" s="43"/>
      <c r="N21" s="43"/>
      <c r="O21" s="63" t="str">
        <f t="shared" si="0"/>
        <v/>
      </c>
      <c r="P21" s="36"/>
      <c r="Q21" s="27"/>
      <c r="R21" s="27"/>
      <c r="S21" s="27"/>
      <c r="T21" s="27"/>
      <c r="U21" s="27"/>
      <c r="V21" s="27"/>
      <c r="W21" s="27"/>
      <c r="X21" s="24"/>
    </row>
    <row r="22" spans="1:24" s="26" customFormat="1" x14ac:dyDescent="0.3">
      <c r="A22" s="24">
        <v>12</v>
      </c>
      <c r="B22" s="24"/>
      <c r="C22" s="27"/>
      <c r="D22" s="73">
        <v>12</v>
      </c>
      <c r="E22" s="114" t="e">
        <f t="shared" si="1"/>
        <v>#VALUE!</v>
      </c>
      <c r="F22" s="69" t="str">
        <f t="shared" si="2"/>
        <v/>
      </c>
      <c r="G22" s="69" t="str">
        <f t="shared" si="3"/>
        <v/>
      </c>
      <c r="H22" s="69" t="str">
        <f t="shared" si="4"/>
        <v/>
      </c>
      <c r="I22" s="69" t="str">
        <f t="shared" si="5"/>
        <v/>
      </c>
      <c r="J22" s="69" t="str">
        <f t="shared" si="6"/>
        <v/>
      </c>
      <c r="K22" s="69" t="str">
        <f t="shared" si="7"/>
        <v/>
      </c>
      <c r="L22" s="43"/>
      <c r="M22" s="43"/>
      <c r="N22" s="43"/>
      <c r="O22" s="63" t="str">
        <f t="shared" si="0"/>
        <v/>
      </c>
      <c r="P22" s="36"/>
      <c r="Q22" s="27"/>
      <c r="R22" s="27"/>
      <c r="S22" s="27"/>
      <c r="T22" s="27"/>
      <c r="U22" s="27"/>
      <c r="V22" s="27"/>
      <c r="W22" s="27"/>
      <c r="X22" s="24"/>
    </row>
    <row r="23" spans="1:24" s="26" customFormat="1" x14ac:dyDescent="0.3">
      <c r="A23" s="24">
        <v>13</v>
      </c>
      <c r="B23" s="24"/>
      <c r="C23" s="27"/>
      <c r="D23" s="73">
        <v>13</v>
      </c>
      <c r="E23" s="114" t="e">
        <f t="shared" si="1"/>
        <v>#VALUE!</v>
      </c>
      <c r="F23" s="69" t="str">
        <f t="shared" si="2"/>
        <v/>
      </c>
      <c r="G23" s="69" t="str">
        <f t="shared" si="3"/>
        <v/>
      </c>
      <c r="H23" s="69" t="str">
        <f t="shared" si="4"/>
        <v/>
      </c>
      <c r="I23" s="69" t="str">
        <f t="shared" si="5"/>
        <v/>
      </c>
      <c r="J23" s="69" t="str">
        <f t="shared" si="6"/>
        <v/>
      </c>
      <c r="K23" s="69" t="str">
        <f t="shared" si="7"/>
        <v/>
      </c>
      <c r="L23" s="43"/>
      <c r="M23" s="43"/>
      <c r="N23" s="43"/>
      <c r="O23" s="63" t="str">
        <f t="shared" si="0"/>
        <v/>
      </c>
      <c r="P23" s="36"/>
      <c r="Q23" s="27"/>
      <c r="R23" s="27"/>
      <c r="S23" s="27"/>
      <c r="T23" s="27"/>
      <c r="U23" s="27"/>
      <c r="V23" s="27"/>
      <c r="W23" s="27"/>
      <c r="X23" s="24"/>
    </row>
    <row r="24" spans="1:24" s="26" customFormat="1" ht="15.75" thickBot="1" x14ac:dyDescent="0.35">
      <c r="A24" s="24">
        <v>14</v>
      </c>
      <c r="B24" s="24"/>
      <c r="C24" s="27"/>
      <c r="D24" s="73">
        <v>14</v>
      </c>
      <c r="E24" s="114" t="e">
        <f t="shared" si="1"/>
        <v>#VALUE!</v>
      </c>
      <c r="F24" s="69" t="str">
        <f t="shared" si="2"/>
        <v/>
      </c>
      <c r="G24" s="69" t="str">
        <f t="shared" si="3"/>
        <v/>
      </c>
      <c r="H24" s="69" t="str">
        <f t="shared" si="4"/>
        <v/>
      </c>
      <c r="I24" s="69" t="str">
        <f t="shared" si="5"/>
        <v/>
      </c>
      <c r="J24" s="69" t="str">
        <f t="shared" si="6"/>
        <v/>
      </c>
      <c r="K24" s="69" t="str">
        <f t="shared" si="7"/>
        <v/>
      </c>
      <c r="L24" s="43"/>
      <c r="M24" s="43"/>
      <c r="N24" s="43"/>
      <c r="O24" s="63" t="str">
        <f t="shared" si="0"/>
        <v/>
      </c>
      <c r="P24" s="38"/>
      <c r="Q24" s="27"/>
      <c r="R24" s="27"/>
      <c r="S24" s="27"/>
      <c r="T24" s="27"/>
      <c r="U24" s="27"/>
      <c r="V24" s="27"/>
      <c r="W24" s="27"/>
      <c r="X24" s="24"/>
    </row>
    <row r="25" spans="1:24" s="26" customFormat="1" ht="15.75" thickTop="1" x14ac:dyDescent="0.3">
      <c r="A25" s="24">
        <v>15</v>
      </c>
      <c r="B25" s="24"/>
      <c r="C25" s="27"/>
      <c r="D25" s="73">
        <v>15</v>
      </c>
      <c r="E25" s="114" t="e">
        <f t="shared" si="1"/>
        <v>#VALUE!</v>
      </c>
      <c r="F25" s="69" t="str">
        <f t="shared" si="2"/>
        <v/>
      </c>
      <c r="G25" s="69" t="str">
        <f t="shared" si="3"/>
        <v/>
      </c>
      <c r="H25" s="69" t="str">
        <f t="shared" si="4"/>
        <v/>
      </c>
      <c r="I25" s="69" t="str">
        <f t="shared" si="5"/>
        <v/>
      </c>
      <c r="J25" s="69" t="str">
        <f t="shared" si="6"/>
        <v/>
      </c>
      <c r="K25" s="69" t="str">
        <f t="shared" si="7"/>
        <v/>
      </c>
      <c r="L25" s="43"/>
      <c r="M25" s="43"/>
      <c r="N25" s="43"/>
      <c r="O25" s="63" t="str">
        <f t="shared" si="0"/>
        <v/>
      </c>
      <c r="P25" s="34" t="e">
        <f t="shared" ref="P25:P30" si="8">((A2_sample-A0_sample)-(A1_sample-A0_sample)^2/(A2_sample-A0_sample))-((A2_blank_ave-A0_blank_ave)-(A1_blank_ave-A0_blank_ave)^2/(A2_blank_ave-A0_blank_ave))</f>
        <v>#NAME?</v>
      </c>
      <c r="Q25" s="27"/>
      <c r="R25" s="27"/>
      <c r="S25" s="27"/>
      <c r="T25" s="27"/>
      <c r="U25" s="27"/>
      <c r="V25" s="27"/>
      <c r="W25" s="27"/>
      <c r="X25" s="24"/>
    </row>
    <row r="26" spans="1:24" s="26" customFormat="1" x14ac:dyDescent="0.3">
      <c r="A26" s="24">
        <v>16</v>
      </c>
      <c r="B26" s="24"/>
      <c r="C26" s="27"/>
      <c r="D26" s="73">
        <v>16</v>
      </c>
      <c r="E26" s="114" t="e">
        <f t="shared" si="1"/>
        <v>#VALUE!</v>
      </c>
      <c r="F26" s="69" t="str">
        <f t="shared" si="2"/>
        <v/>
      </c>
      <c r="G26" s="69" t="str">
        <f t="shared" si="3"/>
        <v/>
      </c>
      <c r="H26" s="69" t="str">
        <f t="shared" si="4"/>
        <v/>
      </c>
      <c r="I26" s="69" t="str">
        <f t="shared" si="5"/>
        <v/>
      </c>
      <c r="J26" s="69" t="str">
        <f t="shared" si="6"/>
        <v/>
      </c>
      <c r="K26" s="69" t="str">
        <f t="shared" si="7"/>
        <v/>
      </c>
      <c r="L26" s="43"/>
      <c r="M26" s="43"/>
      <c r="N26" s="43"/>
      <c r="O26" s="63" t="str">
        <f t="shared" si="0"/>
        <v/>
      </c>
      <c r="P26" s="34" t="e">
        <f t="shared" si="8"/>
        <v>#NAME?</v>
      </c>
      <c r="Q26" s="27"/>
      <c r="R26" s="27"/>
      <c r="S26" s="27"/>
      <c r="T26" s="27"/>
      <c r="U26" s="27"/>
      <c r="V26" s="27"/>
      <c r="W26" s="27"/>
      <c r="X26" s="24"/>
    </row>
    <row r="27" spans="1:24" s="26" customFormat="1" x14ac:dyDescent="0.3">
      <c r="A27" s="24">
        <v>17</v>
      </c>
      <c r="B27" s="24"/>
      <c r="C27" s="27"/>
      <c r="D27" s="73">
        <v>17</v>
      </c>
      <c r="E27" s="114" t="e">
        <f t="shared" si="1"/>
        <v>#VALUE!</v>
      </c>
      <c r="F27" s="69" t="str">
        <f t="shared" si="2"/>
        <v/>
      </c>
      <c r="G27" s="69" t="str">
        <f t="shared" si="3"/>
        <v/>
      </c>
      <c r="H27" s="69" t="str">
        <f t="shared" si="4"/>
        <v/>
      </c>
      <c r="I27" s="69" t="str">
        <f t="shared" si="5"/>
        <v/>
      </c>
      <c r="J27" s="69" t="str">
        <f t="shared" si="6"/>
        <v/>
      </c>
      <c r="K27" s="69" t="str">
        <f t="shared" si="7"/>
        <v/>
      </c>
      <c r="L27" s="43"/>
      <c r="M27" s="43"/>
      <c r="N27" s="43"/>
      <c r="O27" s="63" t="str">
        <f t="shared" si="0"/>
        <v/>
      </c>
      <c r="P27" s="34" t="e">
        <f t="shared" si="8"/>
        <v>#NAME?</v>
      </c>
      <c r="Q27" s="27"/>
      <c r="R27" s="27"/>
      <c r="S27" s="27"/>
      <c r="T27" s="27"/>
      <c r="U27" s="27"/>
      <c r="V27" s="27"/>
      <c r="W27" s="27"/>
      <c r="X27" s="24"/>
    </row>
    <row r="28" spans="1:24" s="26" customFormat="1" x14ac:dyDescent="0.3">
      <c r="A28" s="24">
        <v>18</v>
      </c>
      <c r="B28" s="24"/>
      <c r="C28" s="27"/>
      <c r="D28" s="73">
        <v>18</v>
      </c>
      <c r="E28" s="114" t="e">
        <f t="shared" si="1"/>
        <v>#VALUE!</v>
      </c>
      <c r="F28" s="69" t="str">
        <f t="shared" si="2"/>
        <v/>
      </c>
      <c r="G28" s="69" t="str">
        <f t="shared" si="3"/>
        <v/>
      </c>
      <c r="H28" s="69" t="str">
        <f t="shared" si="4"/>
        <v/>
      </c>
      <c r="I28" s="69" t="str">
        <f t="shared" si="5"/>
        <v/>
      </c>
      <c r="J28" s="69" t="str">
        <f t="shared" si="6"/>
        <v/>
      </c>
      <c r="K28" s="69" t="str">
        <f t="shared" si="7"/>
        <v/>
      </c>
      <c r="L28" s="43"/>
      <c r="M28" s="43"/>
      <c r="N28" s="43"/>
      <c r="O28" s="63" t="str">
        <f t="shared" si="0"/>
        <v/>
      </c>
      <c r="P28" s="34" t="e">
        <f t="shared" si="8"/>
        <v>#NAME?</v>
      </c>
      <c r="Q28" s="27"/>
      <c r="R28" s="27"/>
      <c r="S28" s="27"/>
      <c r="T28" s="27"/>
      <c r="U28" s="27"/>
      <c r="V28" s="27"/>
      <c r="W28" s="27"/>
      <c r="X28" s="24"/>
    </row>
    <row r="29" spans="1:24" s="26" customFormat="1" x14ac:dyDescent="0.3">
      <c r="A29" s="24">
        <v>19</v>
      </c>
      <c r="B29" s="24"/>
      <c r="C29" s="27"/>
      <c r="D29" s="73">
        <v>19</v>
      </c>
      <c r="E29" s="114" t="e">
        <f t="shared" si="1"/>
        <v>#VALUE!</v>
      </c>
      <c r="F29" s="69" t="str">
        <f t="shared" si="2"/>
        <v/>
      </c>
      <c r="G29" s="69" t="str">
        <f t="shared" si="3"/>
        <v/>
      </c>
      <c r="H29" s="69" t="str">
        <f t="shared" si="4"/>
        <v/>
      </c>
      <c r="I29" s="69" t="str">
        <f t="shared" si="5"/>
        <v/>
      </c>
      <c r="J29" s="69" t="str">
        <f t="shared" si="6"/>
        <v/>
      </c>
      <c r="K29" s="69" t="str">
        <f t="shared" si="7"/>
        <v/>
      </c>
      <c r="L29" s="43"/>
      <c r="M29" s="43"/>
      <c r="N29" s="43"/>
      <c r="O29" s="63" t="str">
        <f t="shared" si="0"/>
        <v/>
      </c>
      <c r="P29" s="59" t="e">
        <f t="shared" si="8"/>
        <v>#NAME?</v>
      </c>
      <c r="Q29" s="27"/>
      <c r="R29" s="27"/>
      <c r="S29" s="27"/>
      <c r="T29" s="27"/>
      <c r="U29" s="27"/>
      <c r="V29" s="27"/>
      <c r="W29" s="27"/>
      <c r="X29" s="24"/>
    </row>
    <row r="30" spans="1:24" s="26" customFormat="1" x14ac:dyDescent="0.3">
      <c r="A30" s="24">
        <v>20</v>
      </c>
      <c r="B30" s="24"/>
      <c r="C30" s="27"/>
      <c r="D30" s="73">
        <v>20</v>
      </c>
      <c r="E30" s="114" t="e">
        <f t="shared" si="1"/>
        <v>#VALUE!</v>
      </c>
      <c r="F30" s="69" t="str">
        <f t="shared" si="2"/>
        <v/>
      </c>
      <c r="G30" s="69" t="str">
        <f t="shared" si="3"/>
        <v/>
      </c>
      <c r="H30" s="69" t="str">
        <f t="shared" si="4"/>
        <v/>
      </c>
      <c r="I30" s="69" t="str">
        <f t="shared" si="5"/>
        <v/>
      </c>
      <c r="J30" s="69" t="str">
        <f t="shared" si="6"/>
        <v/>
      </c>
      <c r="K30" s="69" t="str">
        <f t="shared" si="7"/>
        <v/>
      </c>
      <c r="L30" s="43"/>
      <c r="M30" s="43"/>
      <c r="N30" s="43"/>
      <c r="O30" s="63" t="str">
        <f t="shared" si="0"/>
        <v/>
      </c>
      <c r="P30" s="59" t="e">
        <f t="shared" si="8"/>
        <v>#NAME?</v>
      </c>
      <c r="Q30" s="27"/>
      <c r="R30" s="27"/>
      <c r="S30" s="27"/>
      <c r="T30" s="27"/>
      <c r="U30" s="27"/>
      <c r="V30" s="27"/>
      <c r="W30" s="27"/>
      <c r="X30" s="24"/>
    </row>
    <row r="31" spans="1:24" s="26" customFormat="1" x14ac:dyDescent="0.3">
      <c r="A31" s="24">
        <v>21</v>
      </c>
      <c r="B31" s="24"/>
      <c r="C31" s="27"/>
      <c r="D31" s="73">
        <v>21</v>
      </c>
      <c r="E31" s="114" t="e">
        <f t="shared" si="1"/>
        <v>#VALUE!</v>
      </c>
      <c r="F31" s="69" t="str">
        <f t="shared" si="2"/>
        <v/>
      </c>
      <c r="G31" s="69" t="str">
        <f t="shared" si="3"/>
        <v/>
      </c>
      <c r="H31" s="69" t="str">
        <f t="shared" si="4"/>
        <v/>
      </c>
      <c r="I31" s="69" t="str">
        <f t="shared" si="5"/>
        <v/>
      </c>
      <c r="J31" s="69" t="str">
        <f t="shared" si="6"/>
        <v/>
      </c>
      <c r="K31" s="69" t="str">
        <f t="shared" si="7"/>
        <v/>
      </c>
      <c r="L31" s="43"/>
      <c r="M31" s="43"/>
      <c r="N31" s="43"/>
      <c r="O31" s="63" t="str">
        <f t="shared" si="0"/>
        <v/>
      </c>
      <c r="P31" s="59"/>
      <c r="Q31" s="27"/>
      <c r="R31" s="27"/>
      <c r="S31" s="27"/>
      <c r="T31" s="27"/>
      <c r="U31" s="27"/>
      <c r="V31" s="27"/>
      <c r="W31" s="27"/>
      <c r="X31" s="24"/>
    </row>
    <row r="32" spans="1:24" s="26" customFormat="1" x14ac:dyDescent="0.3">
      <c r="A32" s="24">
        <v>22</v>
      </c>
      <c r="B32" s="24"/>
      <c r="C32" s="27"/>
      <c r="D32" s="73">
        <v>22</v>
      </c>
      <c r="E32" s="114" t="e">
        <f t="shared" si="1"/>
        <v>#VALUE!</v>
      </c>
      <c r="F32" s="69" t="str">
        <f t="shared" si="2"/>
        <v/>
      </c>
      <c r="G32" s="69" t="str">
        <f t="shared" si="3"/>
        <v/>
      </c>
      <c r="H32" s="69" t="str">
        <f t="shared" si="4"/>
        <v/>
      </c>
      <c r="I32" s="69" t="str">
        <f t="shared" si="5"/>
        <v/>
      </c>
      <c r="J32" s="69" t="str">
        <f t="shared" si="6"/>
        <v/>
      </c>
      <c r="K32" s="69" t="str">
        <f t="shared" si="7"/>
        <v/>
      </c>
      <c r="L32" s="43"/>
      <c r="M32" s="43"/>
      <c r="N32" s="43"/>
      <c r="O32" s="63" t="str">
        <f t="shared" si="0"/>
        <v/>
      </c>
      <c r="P32" s="59"/>
      <c r="Q32" s="27"/>
      <c r="R32" s="27"/>
      <c r="S32" s="27"/>
      <c r="T32" s="27"/>
      <c r="U32" s="27"/>
      <c r="V32" s="27"/>
      <c r="W32" s="27"/>
      <c r="X32" s="24"/>
    </row>
    <row r="33" spans="1:24" s="26" customFormat="1" x14ac:dyDescent="0.3">
      <c r="A33" s="24">
        <v>23</v>
      </c>
      <c r="B33" s="24"/>
      <c r="C33" s="27"/>
      <c r="D33" s="73">
        <v>23</v>
      </c>
      <c r="E33" s="114" t="e">
        <f t="shared" si="1"/>
        <v>#VALUE!</v>
      </c>
      <c r="F33" s="69" t="str">
        <f t="shared" si="2"/>
        <v/>
      </c>
      <c r="G33" s="69" t="str">
        <f t="shared" si="3"/>
        <v/>
      </c>
      <c r="H33" s="69" t="str">
        <f t="shared" si="4"/>
        <v/>
      </c>
      <c r="I33" s="69" t="str">
        <f t="shared" si="5"/>
        <v/>
      </c>
      <c r="J33" s="69" t="str">
        <f t="shared" si="6"/>
        <v/>
      </c>
      <c r="K33" s="69" t="str">
        <f t="shared" si="7"/>
        <v/>
      </c>
      <c r="L33" s="43"/>
      <c r="M33" s="43"/>
      <c r="N33" s="43"/>
      <c r="O33" s="63" t="str">
        <f t="shared" si="0"/>
        <v/>
      </c>
      <c r="P33" s="59"/>
      <c r="Q33" s="27"/>
      <c r="R33" s="27"/>
      <c r="S33" s="27"/>
      <c r="T33" s="27"/>
      <c r="U33" s="27"/>
      <c r="V33" s="27"/>
      <c r="W33" s="27"/>
      <c r="X33" s="24"/>
    </row>
    <row r="34" spans="1:24" s="26" customFormat="1" x14ac:dyDescent="0.3">
      <c r="A34" s="24">
        <v>24</v>
      </c>
      <c r="B34" s="24"/>
      <c r="C34" s="27"/>
      <c r="D34" s="73">
        <v>24</v>
      </c>
      <c r="E34" s="114" t="e">
        <f t="shared" si="1"/>
        <v>#VALUE!</v>
      </c>
      <c r="F34" s="69" t="str">
        <f t="shared" si="2"/>
        <v/>
      </c>
      <c r="G34" s="69" t="str">
        <f t="shared" si="3"/>
        <v/>
      </c>
      <c r="H34" s="69" t="str">
        <f t="shared" si="4"/>
        <v/>
      </c>
      <c r="I34" s="69" t="str">
        <f t="shared" si="5"/>
        <v/>
      </c>
      <c r="J34" s="69" t="str">
        <f t="shared" si="6"/>
        <v/>
      </c>
      <c r="K34" s="69" t="str">
        <f t="shared" si="7"/>
        <v/>
      </c>
      <c r="L34" s="43"/>
      <c r="M34" s="43"/>
      <c r="N34" s="43"/>
      <c r="O34" s="63" t="str">
        <f t="shared" si="0"/>
        <v/>
      </c>
      <c r="P34" s="59"/>
      <c r="Q34" s="27"/>
      <c r="R34" s="27"/>
      <c r="S34" s="27"/>
      <c r="T34" s="27"/>
      <c r="U34" s="27"/>
      <c r="V34" s="27"/>
      <c r="W34" s="27"/>
      <c r="X34" s="24"/>
    </row>
    <row r="35" spans="1:24" s="26" customFormat="1" x14ac:dyDescent="0.3">
      <c r="A35" s="24">
        <v>25</v>
      </c>
      <c r="B35" s="24"/>
      <c r="C35" s="27"/>
      <c r="D35" s="73">
        <v>25</v>
      </c>
      <c r="E35" s="114" t="e">
        <f t="shared" si="1"/>
        <v>#VALUE!</v>
      </c>
      <c r="F35" s="69" t="str">
        <f t="shared" si="2"/>
        <v/>
      </c>
      <c r="G35" s="69" t="str">
        <f t="shared" si="3"/>
        <v/>
      </c>
      <c r="H35" s="69" t="str">
        <f t="shared" si="4"/>
        <v/>
      </c>
      <c r="I35" s="69" t="str">
        <f t="shared" si="5"/>
        <v/>
      </c>
      <c r="J35" s="69" t="str">
        <f t="shared" si="6"/>
        <v/>
      </c>
      <c r="K35" s="69" t="str">
        <f t="shared" si="7"/>
        <v/>
      </c>
      <c r="L35" s="43"/>
      <c r="M35" s="43"/>
      <c r="N35" s="43"/>
      <c r="O35" s="63" t="str">
        <f t="shared" si="0"/>
        <v/>
      </c>
      <c r="P35" s="59"/>
      <c r="Q35" s="27"/>
      <c r="R35" s="27"/>
      <c r="S35" s="27"/>
      <c r="T35" s="27"/>
      <c r="U35" s="27"/>
      <c r="V35" s="27"/>
      <c r="W35" s="27"/>
      <c r="X35" s="24"/>
    </row>
    <row r="36" spans="1:24" s="26" customFormat="1" x14ac:dyDescent="0.3">
      <c r="A36" s="24">
        <v>26</v>
      </c>
      <c r="B36" s="24"/>
      <c r="C36" s="27"/>
      <c r="D36" s="73">
        <v>26</v>
      </c>
      <c r="E36" s="114" t="e">
        <f t="shared" si="1"/>
        <v>#VALUE!</v>
      </c>
      <c r="F36" s="69" t="str">
        <f t="shared" si="2"/>
        <v/>
      </c>
      <c r="G36" s="69" t="str">
        <f t="shared" si="3"/>
        <v/>
      </c>
      <c r="H36" s="69" t="str">
        <f t="shared" si="4"/>
        <v/>
      </c>
      <c r="I36" s="69" t="str">
        <f t="shared" si="5"/>
        <v/>
      </c>
      <c r="J36" s="69" t="str">
        <f t="shared" si="6"/>
        <v/>
      </c>
      <c r="K36" s="69" t="str">
        <f t="shared" si="7"/>
        <v/>
      </c>
      <c r="L36" s="43"/>
      <c r="M36" s="43"/>
      <c r="N36" s="43"/>
      <c r="O36" s="63" t="str">
        <f t="shared" si="0"/>
        <v/>
      </c>
      <c r="P36" s="59"/>
      <c r="Q36" s="27"/>
      <c r="R36" s="27"/>
      <c r="S36" s="27"/>
      <c r="T36" s="27"/>
      <c r="U36" s="27"/>
      <c r="V36" s="27"/>
      <c r="W36" s="27"/>
      <c r="X36" s="24"/>
    </row>
    <row r="37" spans="1:24" s="26" customFormat="1" x14ac:dyDescent="0.3">
      <c r="A37" s="24">
        <v>27</v>
      </c>
      <c r="B37" s="24"/>
      <c r="C37" s="27"/>
      <c r="D37" s="73">
        <v>27</v>
      </c>
      <c r="E37" s="114" t="e">
        <f t="shared" si="1"/>
        <v>#VALUE!</v>
      </c>
      <c r="F37" s="69" t="str">
        <f t="shared" si="2"/>
        <v/>
      </c>
      <c r="G37" s="69" t="str">
        <f t="shared" si="3"/>
        <v/>
      </c>
      <c r="H37" s="69" t="str">
        <f t="shared" si="4"/>
        <v/>
      </c>
      <c r="I37" s="69" t="str">
        <f t="shared" si="5"/>
        <v/>
      </c>
      <c r="J37" s="69" t="str">
        <f t="shared" si="6"/>
        <v/>
      </c>
      <c r="K37" s="69" t="str">
        <f t="shared" si="7"/>
        <v/>
      </c>
      <c r="L37" s="43"/>
      <c r="M37" s="43"/>
      <c r="N37" s="43"/>
      <c r="O37" s="63" t="str">
        <f t="shared" si="0"/>
        <v/>
      </c>
      <c r="P37" s="59"/>
      <c r="Q37" s="27"/>
      <c r="R37" s="27"/>
      <c r="S37" s="27"/>
      <c r="T37" s="27"/>
      <c r="U37" s="27"/>
      <c r="V37" s="27"/>
      <c r="W37" s="27"/>
      <c r="X37" s="24"/>
    </row>
    <row r="38" spans="1:24" s="26" customFormat="1" x14ac:dyDescent="0.3">
      <c r="A38" s="24">
        <v>28</v>
      </c>
      <c r="B38" s="24"/>
      <c r="C38" s="27"/>
      <c r="D38" s="73">
        <v>28</v>
      </c>
      <c r="E38" s="114" t="e">
        <f t="shared" si="1"/>
        <v>#VALUE!</v>
      </c>
      <c r="F38" s="69" t="str">
        <f t="shared" si="2"/>
        <v/>
      </c>
      <c r="G38" s="69" t="str">
        <f t="shared" si="3"/>
        <v/>
      </c>
      <c r="H38" s="69" t="str">
        <f t="shared" si="4"/>
        <v/>
      </c>
      <c r="I38" s="69" t="str">
        <f t="shared" si="5"/>
        <v/>
      </c>
      <c r="J38" s="69" t="str">
        <f t="shared" si="6"/>
        <v/>
      </c>
      <c r="K38" s="69" t="str">
        <f t="shared" si="7"/>
        <v/>
      </c>
      <c r="L38" s="43"/>
      <c r="M38" s="43"/>
      <c r="N38" s="43"/>
      <c r="O38" s="63" t="str">
        <f t="shared" si="0"/>
        <v/>
      </c>
      <c r="P38" s="59"/>
      <c r="Q38" s="27"/>
      <c r="R38" s="27"/>
      <c r="S38" s="27"/>
      <c r="T38" s="27"/>
      <c r="U38" s="27"/>
      <c r="V38" s="27"/>
      <c r="W38" s="27"/>
      <c r="X38" s="24"/>
    </row>
    <row r="39" spans="1:24" s="26" customFormat="1" x14ac:dyDescent="0.3">
      <c r="A39" s="24">
        <v>29</v>
      </c>
      <c r="B39" s="24"/>
      <c r="C39" s="27"/>
      <c r="D39" s="73">
        <v>29</v>
      </c>
      <c r="E39" s="114" t="e">
        <f t="shared" si="1"/>
        <v>#VALUE!</v>
      </c>
      <c r="F39" s="69" t="str">
        <f t="shared" si="2"/>
        <v/>
      </c>
      <c r="G39" s="69" t="str">
        <f t="shared" si="3"/>
        <v/>
      </c>
      <c r="H39" s="69" t="str">
        <f t="shared" si="4"/>
        <v/>
      </c>
      <c r="I39" s="69" t="str">
        <f t="shared" si="5"/>
        <v/>
      </c>
      <c r="J39" s="69" t="str">
        <f t="shared" si="6"/>
        <v/>
      </c>
      <c r="K39" s="69" t="str">
        <f t="shared" si="7"/>
        <v/>
      </c>
      <c r="L39" s="43"/>
      <c r="M39" s="43"/>
      <c r="N39" s="43"/>
      <c r="O39" s="63" t="str">
        <f t="shared" si="0"/>
        <v/>
      </c>
      <c r="P39" s="59"/>
      <c r="Q39" s="27"/>
      <c r="R39" s="27"/>
      <c r="S39" s="27"/>
      <c r="T39" s="27"/>
      <c r="U39" s="27"/>
      <c r="V39" s="27"/>
      <c r="W39" s="27"/>
      <c r="X39" s="24"/>
    </row>
    <row r="40" spans="1:24" s="26" customFormat="1" x14ac:dyDescent="0.3">
      <c r="A40" s="24">
        <v>30</v>
      </c>
      <c r="B40" s="24"/>
      <c r="C40" s="27"/>
      <c r="D40" s="73">
        <v>30</v>
      </c>
      <c r="E40" s="114" t="e">
        <f t="shared" si="1"/>
        <v>#VALUE!</v>
      </c>
      <c r="F40" s="69" t="str">
        <f t="shared" si="2"/>
        <v/>
      </c>
      <c r="G40" s="69" t="str">
        <f t="shared" si="3"/>
        <v/>
      </c>
      <c r="H40" s="69" t="str">
        <f t="shared" si="4"/>
        <v/>
      </c>
      <c r="I40" s="69" t="str">
        <f t="shared" si="5"/>
        <v/>
      </c>
      <c r="J40" s="69" t="str">
        <f t="shared" si="6"/>
        <v/>
      </c>
      <c r="K40" s="69" t="str">
        <f t="shared" si="7"/>
        <v/>
      </c>
      <c r="L40" s="43"/>
      <c r="M40" s="43"/>
      <c r="N40" s="43"/>
      <c r="O40" s="63" t="str">
        <f t="shared" si="0"/>
        <v/>
      </c>
      <c r="P40" s="59"/>
      <c r="Q40" s="27"/>
      <c r="R40" s="27"/>
      <c r="S40" s="27"/>
      <c r="T40" s="27"/>
      <c r="U40" s="27"/>
      <c r="V40" s="27"/>
      <c r="W40" s="27"/>
      <c r="X40" s="24"/>
    </row>
    <row r="41" spans="1:24" s="26" customFormat="1" x14ac:dyDescent="0.3">
      <c r="A41" s="24">
        <v>31</v>
      </c>
      <c r="B41" s="24"/>
      <c r="C41" s="27"/>
      <c r="D41" s="73">
        <v>31</v>
      </c>
      <c r="E41" s="114" t="e">
        <f t="shared" si="1"/>
        <v>#VALUE!</v>
      </c>
      <c r="F41" s="69" t="str">
        <f t="shared" si="2"/>
        <v/>
      </c>
      <c r="G41" s="69" t="str">
        <f t="shared" si="3"/>
        <v/>
      </c>
      <c r="H41" s="69" t="str">
        <f t="shared" si="4"/>
        <v/>
      </c>
      <c r="I41" s="69" t="str">
        <f t="shared" si="5"/>
        <v/>
      </c>
      <c r="J41" s="69" t="str">
        <f t="shared" si="6"/>
        <v/>
      </c>
      <c r="K41" s="69" t="str">
        <f t="shared" si="7"/>
        <v/>
      </c>
      <c r="L41" s="43"/>
      <c r="M41" s="43"/>
      <c r="N41" s="43"/>
      <c r="O41" s="63" t="str">
        <f t="shared" si="0"/>
        <v/>
      </c>
      <c r="P41" s="59"/>
      <c r="Q41" s="27"/>
      <c r="R41" s="27"/>
      <c r="S41" s="27"/>
      <c r="T41" s="27"/>
      <c r="U41" s="27"/>
      <c r="V41" s="27"/>
      <c r="W41" s="27"/>
      <c r="X41" s="24"/>
    </row>
    <row r="42" spans="1:24" s="26" customFormat="1" x14ac:dyDescent="0.3">
      <c r="A42" s="24">
        <v>32</v>
      </c>
      <c r="B42" s="24"/>
      <c r="C42" s="27"/>
      <c r="D42" s="73">
        <v>32</v>
      </c>
      <c r="E42" s="114" t="e">
        <f t="shared" si="1"/>
        <v>#VALUE!</v>
      </c>
      <c r="F42" s="69" t="str">
        <f t="shared" si="2"/>
        <v/>
      </c>
      <c r="G42" s="69" t="str">
        <f t="shared" si="3"/>
        <v/>
      </c>
      <c r="H42" s="69" t="str">
        <f t="shared" si="4"/>
        <v/>
      </c>
      <c r="I42" s="69" t="str">
        <f t="shared" si="5"/>
        <v/>
      </c>
      <c r="J42" s="69" t="str">
        <f t="shared" si="6"/>
        <v/>
      </c>
      <c r="K42" s="69" t="str">
        <f t="shared" si="7"/>
        <v/>
      </c>
      <c r="L42" s="43"/>
      <c r="M42" s="43"/>
      <c r="N42" s="43"/>
      <c r="O42" s="63" t="str">
        <f t="shared" si="0"/>
        <v/>
      </c>
      <c r="P42" s="59"/>
      <c r="Q42" s="27"/>
      <c r="R42" s="27"/>
      <c r="S42" s="27"/>
      <c r="T42" s="27"/>
      <c r="U42" s="27"/>
      <c r="V42" s="27"/>
      <c r="W42" s="27"/>
      <c r="X42" s="24"/>
    </row>
    <row r="43" spans="1:24" s="26" customFormat="1" x14ac:dyDescent="0.3">
      <c r="A43" s="24">
        <v>33</v>
      </c>
      <c r="B43" s="24"/>
      <c r="C43" s="27"/>
      <c r="D43" s="73">
        <v>33</v>
      </c>
      <c r="E43" s="114" t="e">
        <f t="shared" si="1"/>
        <v>#VALUE!</v>
      </c>
      <c r="F43" s="69" t="str">
        <f t="shared" si="2"/>
        <v/>
      </c>
      <c r="G43" s="69" t="str">
        <f t="shared" si="3"/>
        <v/>
      </c>
      <c r="H43" s="69" t="str">
        <f t="shared" si="4"/>
        <v/>
      </c>
      <c r="I43" s="69" t="str">
        <f t="shared" si="5"/>
        <v/>
      </c>
      <c r="J43" s="69" t="str">
        <f t="shared" si="6"/>
        <v/>
      </c>
      <c r="K43" s="69" t="str">
        <f t="shared" si="7"/>
        <v/>
      </c>
      <c r="L43" s="43"/>
      <c r="M43" s="43"/>
      <c r="N43" s="43"/>
      <c r="O43" s="63" t="str">
        <f t="shared" si="0"/>
        <v/>
      </c>
      <c r="P43" s="59"/>
      <c r="Q43" s="27"/>
      <c r="R43" s="27"/>
      <c r="S43" s="27"/>
      <c r="T43" s="27"/>
      <c r="U43" s="27"/>
      <c r="V43" s="27"/>
      <c r="W43" s="27"/>
      <c r="X43" s="24"/>
    </row>
    <row r="44" spans="1:24" s="26" customFormat="1" x14ac:dyDescent="0.3">
      <c r="A44" s="24">
        <v>34</v>
      </c>
      <c r="B44" s="24"/>
      <c r="C44" s="27"/>
      <c r="D44" s="73">
        <v>34</v>
      </c>
      <c r="E44" s="114" t="e">
        <f t="shared" si="1"/>
        <v>#VALUE!</v>
      </c>
      <c r="F44" s="69" t="str">
        <f t="shared" si="2"/>
        <v/>
      </c>
      <c r="G44" s="69" t="str">
        <f t="shared" si="3"/>
        <v/>
      </c>
      <c r="H44" s="69" t="str">
        <f t="shared" si="4"/>
        <v/>
      </c>
      <c r="I44" s="69" t="str">
        <f t="shared" si="5"/>
        <v/>
      </c>
      <c r="J44" s="69" t="str">
        <f t="shared" si="6"/>
        <v/>
      </c>
      <c r="K44" s="69" t="str">
        <f t="shared" si="7"/>
        <v/>
      </c>
      <c r="L44" s="43"/>
      <c r="M44" s="43"/>
      <c r="N44" s="43"/>
      <c r="O44" s="63" t="str">
        <f t="shared" si="0"/>
        <v/>
      </c>
      <c r="P44" s="59"/>
      <c r="Q44" s="27"/>
      <c r="R44" s="27"/>
      <c r="S44" s="27"/>
      <c r="T44" s="27"/>
      <c r="U44" s="27"/>
      <c r="V44" s="27"/>
      <c r="W44" s="27"/>
      <c r="X44" s="24"/>
    </row>
    <row r="45" spans="1:24" s="26" customFormat="1" x14ac:dyDescent="0.3">
      <c r="A45" s="24">
        <v>35</v>
      </c>
      <c r="B45" s="24"/>
      <c r="C45" s="27"/>
      <c r="D45" s="73">
        <v>35</v>
      </c>
      <c r="E45" s="114" t="e">
        <f t="shared" si="1"/>
        <v>#VALUE!</v>
      </c>
      <c r="F45" s="69" t="str">
        <f t="shared" si="2"/>
        <v/>
      </c>
      <c r="G45" s="69" t="str">
        <f t="shared" si="3"/>
        <v/>
      </c>
      <c r="H45" s="69" t="str">
        <f t="shared" si="4"/>
        <v/>
      </c>
      <c r="I45" s="69" t="str">
        <f t="shared" si="5"/>
        <v/>
      </c>
      <c r="J45" s="69" t="str">
        <f t="shared" si="6"/>
        <v/>
      </c>
      <c r="K45" s="69" t="str">
        <f t="shared" si="7"/>
        <v/>
      </c>
      <c r="L45" s="43"/>
      <c r="M45" s="43"/>
      <c r="N45" s="43"/>
      <c r="O45" s="63" t="str">
        <f t="shared" si="0"/>
        <v/>
      </c>
      <c r="P45" s="59"/>
      <c r="Q45" s="27"/>
      <c r="R45" s="27"/>
      <c r="S45" s="27"/>
      <c r="T45" s="27"/>
      <c r="U45" s="27"/>
      <c r="V45" s="27"/>
      <c r="W45" s="27"/>
      <c r="X45" s="24"/>
    </row>
    <row r="46" spans="1:24" s="26" customFormat="1" x14ac:dyDescent="0.3">
      <c r="A46" s="24">
        <v>36</v>
      </c>
      <c r="B46" s="24"/>
      <c r="C46" s="27"/>
      <c r="D46" s="73">
        <v>36</v>
      </c>
      <c r="E46" s="114" t="e">
        <f t="shared" si="1"/>
        <v>#VALUE!</v>
      </c>
      <c r="F46" s="69" t="str">
        <f t="shared" si="2"/>
        <v/>
      </c>
      <c r="G46" s="69" t="str">
        <f t="shared" si="3"/>
        <v/>
      </c>
      <c r="H46" s="69" t="str">
        <f t="shared" si="4"/>
        <v/>
      </c>
      <c r="I46" s="69" t="str">
        <f t="shared" si="5"/>
        <v/>
      </c>
      <c r="J46" s="69" t="str">
        <f t="shared" si="6"/>
        <v/>
      </c>
      <c r="K46" s="69" t="str">
        <f t="shared" si="7"/>
        <v/>
      </c>
      <c r="L46" s="43"/>
      <c r="M46" s="43"/>
      <c r="N46" s="43"/>
      <c r="O46" s="63" t="str">
        <f t="shared" si="0"/>
        <v/>
      </c>
      <c r="P46" s="59"/>
      <c r="Q46" s="27"/>
      <c r="R46" s="27"/>
      <c r="S46" s="27"/>
      <c r="T46" s="27"/>
      <c r="U46" s="27"/>
      <c r="V46" s="27"/>
      <c r="W46" s="27"/>
      <c r="X46" s="24"/>
    </row>
    <row r="47" spans="1:24" s="26" customFormat="1" x14ac:dyDescent="0.3">
      <c r="A47" s="24">
        <v>37</v>
      </c>
      <c r="B47" s="24"/>
      <c r="C47" s="27"/>
      <c r="D47" s="73">
        <v>37</v>
      </c>
      <c r="E47" s="114" t="e">
        <f t="shared" si="1"/>
        <v>#VALUE!</v>
      </c>
      <c r="F47" s="69" t="str">
        <f t="shared" si="2"/>
        <v/>
      </c>
      <c r="G47" s="69" t="str">
        <f t="shared" si="3"/>
        <v/>
      </c>
      <c r="H47" s="69" t="str">
        <f t="shared" si="4"/>
        <v/>
      </c>
      <c r="I47" s="69" t="str">
        <f t="shared" si="5"/>
        <v/>
      </c>
      <c r="J47" s="69" t="str">
        <f t="shared" si="6"/>
        <v/>
      </c>
      <c r="K47" s="69" t="str">
        <f t="shared" si="7"/>
        <v/>
      </c>
      <c r="L47" s="43"/>
      <c r="M47" s="43"/>
      <c r="N47" s="43"/>
      <c r="O47" s="63" t="str">
        <f t="shared" si="0"/>
        <v/>
      </c>
      <c r="P47" s="59"/>
      <c r="Q47" s="27"/>
      <c r="R47" s="27"/>
      <c r="S47" s="27"/>
      <c r="T47" s="27"/>
      <c r="U47" s="27"/>
      <c r="V47" s="27"/>
      <c r="W47" s="27"/>
      <c r="X47" s="24"/>
    </row>
    <row r="48" spans="1:24" s="26" customFormat="1" x14ac:dyDescent="0.3">
      <c r="A48" s="24">
        <v>38</v>
      </c>
      <c r="B48" s="24"/>
      <c r="C48" s="27"/>
      <c r="D48" s="73">
        <v>38</v>
      </c>
      <c r="E48" s="114" t="e">
        <f t="shared" si="1"/>
        <v>#VALUE!</v>
      </c>
      <c r="F48" s="69" t="str">
        <f t="shared" si="2"/>
        <v/>
      </c>
      <c r="G48" s="69" t="str">
        <f t="shared" si="3"/>
        <v/>
      </c>
      <c r="H48" s="69" t="str">
        <f t="shared" si="4"/>
        <v/>
      </c>
      <c r="I48" s="69" t="str">
        <f t="shared" si="5"/>
        <v/>
      </c>
      <c r="J48" s="69" t="str">
        <f t="shared" si="6"/>
        <v/>
      </c>
      <c r="K48" s="69" t="str">
        <f t="shared" si="7"/>
        <v/>
      </c>
      <c r="L48" s="43"/>
      <c r="M48" s="43"/>
      <c r="N48" s="43"/>
      <c r="O48" s="63" t="str">
        <f t="shared" si="0"/>
        <v/>
      </c>
      <c r="P48" s="59"/>
      <c r="Q48" s="27"/>
      <c r="R48" s="27"/>
      <c r="S48" s="27"/>
      <c r="T48" s="27"/>
      <c r="U48" s="27"/>
      <c r="V48" s="27"/>
      <c r="W48" s="27"/>
      <c r="X48" s="24"/>
    </row>
    <row r="49" spans="1:24" s="26" customFormat="1" x14ac:dyDescent="0.3">
      <c r="A49" s="24">
        <v>39</v>
      </c>
      <c r="B49" s="24"/>
      <c r="C49" s="27"/>
      <c r="D49" s="73">
        <v>39</v>
      </c>
      <c r="E49" s="114" t="e">
        <f t="shared" si="1"/>
        <v>#VALUE!</v>
      </c>
      <c r="F49" s="69" t="str">
        <f t="shared" si="2"/>
        <v/>
      </c>
      <c r="G49" s="69" t="str">
        <f t="shared" si="3"/>
        <v/>
      </c>
      <c r="H49" s="69" t="str">
        <f t="shared" si="4"/>
        <v/>
      </c>
      <c r="I49" s="69" t="str">
        <f t="shared" si="5"/>
        <v/>
      </c>
      <c r="J49" s="69" t="str">
        <f t="shared" si="6"/>
        <v/>
      </c>
      <c r="K49" s="69" t="str">
        <f t="shared" si="7"/>
        <v/>
      </c>
      <c r="L49" s="43"/>
      <c r="M49" s="43"/>
      <c r="N49" s="43"/>
      <c r="O49" s="63" t="str">
        <f t="shared" si="0"/>
        <v/>
      </c>
      <c r="P49" s="59"/>
      <c r="Q49" s="27"/>
      <c r="R49" s="27"/>
      <c r="S49" s="27"/>
      <c r="T49" s="27"/>
      <c r="U49" s="27"/>
      <c r="V49" s="27"/>
      <c r="W49" s="27"/>
      <c r="X49" s="24"/>
    </row>
    <row r="50" spans="1:24" s="26" customFormat="1" x14ac:dyDescent="0.3">
      <c r="A50" s="24">
        <v>40</v>
      </c>
      <c r="B50" s="24"/>
      <c r="C50" s="27"/>
      <c r="D50" s="73">
        <v>40</v>
      </c>
      <c r="E50" s="114" t="e">
        <f t="shared" si="1"/>
        <v>#VALUE!</v>
      </c>
      <c r="F50" s="69" t="str">
        <f t="shared" si="2"/>
        <v/>
      </c>
      <c r="G50" s="69" t="str">
        <f t="shared" si="3"/>
        <v/>
      </c>
      <c r="H50" s="69" t="str">
        <f t="shared" si="4"/>
        <v/>
      </c>
      <c r="I50" s="69" t="str">
        <f t="shared" si="5"/>
        <v/>
      </c>
      <c r="J50" s="69" t="str">
        <f t="shared" si="6"/>
        <v/>
      </c>
      <c r="K50" s="69" t="str">
        <f t="shared" si="7"/>
        <v/>
      </c>
      <c r="L50" s="43"/>
      <c r="M50" s="43"/>
      <c r="N50" s="43"/>
      <c r="O50" s="63" t="str">
        <f t="shared" si="0"/>
        <v/>
      </c>
      <c r="P50" s="59"/>
      <c r="Q50" s="27"/>
      <c r="R50" s="27"/>
      <c r="S50" s="27"/>
      <c r="T50" s="27"/>
      <c r="U50" s="27"/>
      <c r="V50" s="27"/>
      <c r="W50" s="27"/>
      <c r="X50" s="24"/>
    </row>
    <row r="51" spans="1:24" s="26" customFormat="1" x14ac:dyDescent="0.3">
      <c r="B51" s="24"/>
      <c r="C51" s="27"/>
      <c r="D51" s="71"/>
      <c r="E51" s="40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9" t="e">
        <f>((A2_sample-A0_sample)-(A1_sample-A0_sample)^2/(A2_sample-A0_sample))-((A2_blank_ave-A0_blank_ave)-(A1_blank_ave-A0_blank_ave)^2/(A2_blank_ave-A0_blank_ave))</f>
        <v>#NAME?</v>
      </c>
      <c r="Q51" s="27"/>
      <c r="R51" s="27"/>
      <c r="S51" s="27"/>
      <c r="T51" s="27"/>
      <c r="U51" s="27"/>
      <c r="V51" s="27"/>
      <c r="W51" s="27"/>
      <c r="X51" s="24"/>
    </row>
    <row r="52" spans="1:24" s="26" customFormat="1" x14ac:dyDescent="0.3">
      <c r="B52" s="24"/>
      <c r="C52" s="27"/>
      <c r="D52" s="71"/>
      <c r="E52" s="40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9" t="e">
        <f>((A2_sample-A0_sample)-(A1_sample-A0_sample)^2/(A2_sample-A0_sample))-((A2_blank_ave-A0_blank_ave)-(A1_blank_ave-A0_blank_ave)^2/(A2_blank_ave-A0_blank_ave))</f>
        <v>#NAME?</v>
      </c>
      <c r="Q52" s="27"/>
      <c r="R52" s="27"/>
      <c r="S52" s="27"/>
      <c r="T52" s="27"/>
      <c r="U52" s="27"/>
      <c r="V52" s="27"/>
      <c r="W52" s="27"/>
      <c r="X52" s="24"/>
    </row>
    <row r="53" spans="1:24" s="26" customFormat="1" ht="18.399999999999999" customHeight="1" x14ac:dyDescent="0.3">
      <c r="B53" s="24"/>
      <c r="C53" s="27"/>
      <c r="D53" s="71"/>
      <c r="E53" s="40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4"/>
    </row>
    <row r="54" spans="1:24" s="26" customFormat="1" ht="400.15" customHeight="1" x14ac:dyDescent="0.3">
      <c r="B54" s="25"/>
      <c r="C54" s="25"/>
      <c r="D54" s="74"/>
      <c r="E54" s="42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</sheetData>
  <sheetProtection password="8E71" sheet="1" objects="1" scenarios="1"/>
  <mergeCells count="2">
    <mergeCell ref="F9:K9"/>
    <mergeCell ref="L9:O9"/>
  </mergeCells>
  <phoneticPr fontId="0" type="noConversion"/>
  <dataValidations count="3">
    <dataValidation allowBlank="1" sqref="V11:V65536 M10:O10 L1:L10 L51:O65536 M1:O8 G1:K8 A1:A9 B1:B50 A51:B65536 P1:Q1048576 R1:R9 S1:U1048576 R11:R65536 V8:V9 V1:V6 W1:IV1048576 G10:K65536 C1:F1048576 A11:A50" xr:uid="{00000000-0002-0000-0200-000000000000}"/>
    <dataValidation type="list" allowBlank="1" sqref="R10" xr:uid="{00000000-0002-0000-0200-000001000000}">
      <formula1>$A$10:$A$50</formula1>
    </dataValidation>
    <dataValidation type="decimal" allowBlank="1" showErrorMessage="1" error="Enter numeric values" sqref="L11:N50" xr:uid="{00000000-0002-0000-0200-000002000000}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2004-10-29T18:44:28Z</cp:lastPrinted>
  <dcterms:created xsi:type="dcterms:W3CDTF">2004-10-05T18:50:23Z</dcterms:created>
  <dcterms:modified xsi:type="dcterms:W3CDTF">2021-07-02T15:02:11Z</dcterms:modified>
</cp:coreProperties>
</file>