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S:\Documents\Files for New Products\K-FRHYD\MegaCalc\"/>
    </mc:Choice>
  </mc:AlternateContent>
  <xr:revisionPtr revIDLastSave="0" documentId="13_ncr:1_{43B040C2-3DC3-4866-9988-1E876E48E232}" xr6:coauthVersionLast="45" xr6:coauthVersionMax="45" xr10:uidLastSave="{00000000-0000-0000-0000-000000000000}"/>
  <workbookProtection workbookPassword="8E71" lockStructure="1"/>
  <bookViews>
    <workbookView xWindow="-120" yWindow="-120" windowWidth="29040" windowHeight="15840" activeTab="2" xr2:uid="{00000000-000D-0000-FFFF-FFFF00000000}"/>
  </bookViews>
  <sheets>
    <sheet name="Instructions" sheetId="6" r:id="rId1"/>
    <sheet name="MegaCalc" sheetId="1" r:id="rId2"/>
    <sheet name="Creep Calculation" sheetId="3" r:id="rId3"/>
  </sheets>
  <definedNames>
    <definedName name="A1_blank_1">MegaCalc!$E$8</definedName>
    <definedName name="A1_blank_2">MegaCalc!$E$9</definedName>
    <definedName name="A1_blank_ave">MegaCalc!$E$10</definedName>
    <definedName name="A1_sample">MegaCalc!$E$14:$E$53</definedName>
    <definedName name="A2_blank_1">MegaCalc!$F$8</definedName>
    <definedName name="A2_blank_2">MegaCalc!$F$9</definedName>
    <definedName name="A2_blank_ave">MegaCalc!$F$10</definedName>
    <definedName name="A2_sample">MegaCalc!$F$14:$F$53</definedName>
    <definedName name="Change_absorbance">MegaCalc!$K$14:$K$53</definedName>
    <definedName name="Concentration_gg">MegaCalc!$T$14:$T$53</definedName>
    <definedName name="Concentration_gL">MegaCalc!$M$14:$M$53</definedName>
    <definedName name="Contact_us">Instructions!$C$52</definedName>
    <definedName name="Creep_calculation">'Creep Calculation'!$F$11:$F$50</definedName>
    <definedName name="Dilution">MegaCalc!$I$14:$I$53</definedName>
    <definedName name="Instructions">Instructions!$A$2</definedName>
    <definedName name="_xlnm.Print_Area" localSheetId="2">'Creep Calculation'!$C$2:$W$53</definedName>
    <definedName name="_xlnm.Print_Area" localSheetId="0">Instructions!$B$2:$P$51</definedName>
    <definedName name="_xlnm.Print_Area" localSheetId="1">MegaCalc!$B$2:$V$53</definedName>
    <definedName name="_xlnm.Print_Titles" localSheetId="1">MegaCalc!$12:$13</definedName>
    <definedName name="Sample_con_gL">MegaCalc!$S$14:$S$53</definedName>
    <definedName name="Sample_volume">MegaCalc!$H$14:$H$53</definedName>
    <definedName name="use_mega_calculator">MegaCalc!$A$1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3" l="1"/>
  <c r="F10" i="1" l="1"/>
  <c r="E10" i="1"/>
  <c r="F12" i="3"/>
  <c r="O12" i="3" s="1"/>
  <c r="G12" i="3"/>
  <c r="H12" i="3"/>
  <c r="I12" i="3"/>
  <c r="J12" i="3"/>
  <c r="K12" i="3"/>
  <c r="F13" i="3"/>
  <c r="O13" i="3" s="1"/>
  <c r="G13" i="3"/>
  <c r="H13" i="3"/>
  <c r="I13" i="3"/>
  <c r="J13" i="3"/>
  <c r="K13" i="3"/>
  <c r="F14" i="3"/>
  <c r="O14" i="3" s="1"/>
  <c r="G14" i="3"/>
  <c r="H14" i="3"/>
  <c r="I14" i="3"/>
  <c r="J14" i="3"/>
  <c r="K14" i="3"/>
  <c r="F15" i="3"/>
  <c r="O15" i="3" s="1"/>
  <c r="G15" i="3"/>
  <c r="H15" i="3"/>
  <c r="I15" i="3"/>
  <c r="J15" i="3"/>
  <c r="K15" i="3"/>
  <c r="F16" i="3"/>
  <c r="O16" i="3" s="1"/>
  <c r="G16" i="3"/>
  <c r="H16" i="3"/>
  <c r="I16" i="3"/>
  <c r="J16" i="3"/>
  <c r="K16" i="3"/>
  <c r="E17" i="3"/>
  <c r="G20" i="1" s="1"/>
  <c r="F17" i="3"/>
  <c r="O17" i="3" s="1"/>
  <c r="G17" i="3"/>
  <c r="H17" i="3"/>
  <c r="I17" i="3"/>
  <c r="J17" i="3"/>
  <c r="K17" i="3"/>
  <c r="F18" i="3"/>
  <c r="O18" i="3" s="1"/>
  <c r="G18" i="3"/>
  <c r="H18" i="3"/>
  <c r="I18" i="3"/>
  <c r="J18" i="3"/>
  <c r="K18" i="3"/>
  <c r="F19" i="3"/>
  <c r="O19" i="3" s="1"/>
  <c r="G19" i="3"/>
  <c r="H19" i="3"/>
  <c r="I19" i="3"/>
  <c r="J19" i="3"/>
  <c r="K19" i="3"/>
  <c r="F20" i="3"/>
  <c r="O20" i="3" s="1"/>
  <c r="G20" i="3"/>
  <c r="H20" i="3"/>
  <c r="I20" i="3"/>
  <c r="J20" i="3"/>
  <c r="K20" i="3"/>
  <c r="F21" i="3"/>
  <c r="O21" i="3" s="1"/>
  <c r="G21" i="3"/>
  <c r="H21" i="3"/>
  <c r="I21" i="3"/>
  <c r="J21" i="3"/>
  <c r="K21" i="3"/>
  <c r="F22" i="3"/>
  <c r="O22" i="3" s="1"/>
  <c r="G22" i="3"/>
  <c r="H22" i="3"/>
  <c r="I22" i="3"/>
  <c r="J22" i="3"/>
  <c r="K22" i="3"/>
  <c r="F23" i="3"/>
  <c r="O23" i="3" s="1"/>
  <c r="G23" i="3"/>
  <c r="H23" i="3"/>
  <c r="I23" i="3"/>
  <c r="J23" i="3"/>
  <c r="K23" i="3"/>
  <c r="F24" i="3"/>
  <c r="O24" i="3" s="1"/>
  <c r="G24" i="3"/>
  <c r="H24" i="3"/>
  <c r="I24" i="3"/>
  <c r="J24" i="3"/>
  <c r="K24" i="3"/>
  <c r="F25" i="3"/>
  <c r="O25" i="3" s="1"/>
  <c r="G25" i="3"/>
  <c r="H25" i="3"/>
  <c r="I25" i="3"/>
  <c r="J25" i="3"/>
  <c r="K25" i="3"/>
  <c r="F26" i="3"/>
  <c r="O26" i="3" s="1"/>
  <c r="G26" i="3"/>
  <c r="H26" i="3"/>
  <c r="I26" i="3"/>
  <c r="J26" i="3"/>
  <c r="K26" i="3"/>
  <c r="F27" i="3"/>
  <c r="O27" i="3" s="1"/>
  <c r="G27" i="3"/>
  <c r="H27" i="3"/>
  <c r="I27" i="3"/>
  <c r="J27" i="3"/>
  <c r="K27" i="3"/>
  <c r="F28" i="3"/>
  <c r="O28" i="3" s="1"/>
  <c r="G28" i="3"/>
  <c r="H28" i="3"/>
  <c r="I28" i="3"/>
  <c r="J28" i="3"/>
  <c r="K28" i="3"/>
  <c r="F29" i="3"/>
  <c r="O29" i="3" s="1"/>
  <c r="G29" i="3"/>
  <c r="H29" i="3"/>
  <c r="I29" i="3"/>
  <c r="J29" i="3"/>
  <c r="K29" i="3"/>
  <c r="F30" i="3"/>
  <c r="O30" i="3" s="1"/>
  <c r="G30" i="3"/>
  <c r="H30" i="3"/>
  <c r="I30" i="3"/>
  <c r="J30" i="3"/>
  <c r="K30" i="3"/>
  <c r="F31" i="3"/>
  <c r="O31" i="3" s="1"/>
  <c r="G31" i="3"/>
  <c r="H31" i="3"/>
  <c r="I31" i="3"/>
  <c r="J31" i="3"/>
  <c r="K31" i="3"/>
  <c r="F32" i="3"/>
  <c r="O32" i="3" s="1"/>
  <c r="G32" i="3"/>
  <c r="H32" i="3"/>
  <c r="I32" i="3"/>
  <c r="J32" i="3"/>
  <c r="K32" i="3"/>
  <c r="F33" i="3"/>
  <c r="O33" i="3" s="1"/>
  <c r="G33" i="3"/>
  <c r="H33" i="3"/>
  <c r="I33" i="3"/>
  <c r="J33" i="3"/>
  <c r="K33" i="3"/>
  <c r="F34" i="3"/>
  <c r="O34" i="3" s="1"/>
  <c r="G34" i="3"/>
  <c r="H34" i="3"/>
  <c r="I34" i="3"/>
  <c r="J34" i="3"/>
  <c r="K34" i="3"/>
  <c r="F35" i="3"/>
  <c r="O35" i="3" s="1"/>
  <c r="G35" i="3"/>
  <c r="H35" i="3"/>
  <c r="I35" i="3"/>
  <c r="J35" i="3"/>
  <c r="K35" i="3"/>
  <c r="F36" i="3"/>
  <c r="O36" i="3" s="1"/>
  <c r="G36" i="3"/>
  <c r="H36" i="3"/>
  <c r="I36" i="3"/>
  <c r="J36" i="3"/>
  <c r="K36" i="3"/>
  <c r="F37" i="3"/>
  <c r="O37" i="3" s="1"/>
  <c r="G37" i="3"/>
  <c r="H37" i="3"/>
  <c r="I37" i="3"/>
  <c r="J37" i="3"/>
  <c r="K37" i="3"/>
  <c r="F38" i="3"/>
  <c r="O38" i="3" s="1"/>
  <c r="G38" i="3"/>
  <c r="H38" i="3"/>
  <c r="I38" i="3"/>
  <c r="J38" i="3"/>
  <c r="K38" i="3"/>
  <c r="F39" i="3"/>
  <c r="O39" i="3" s="1"/>
  <c r="G39" i="3"/>
  <c r="H39" i="3"/>
  <c r="I39" i="3"/>
  <c r="J39" i="3"/>
  <c r="K39" i="3"/>
  <c r="F40" i="3"/>
  <c r="O40" i="3" s="1"/>
  <c r="G40" i="3"/>
  <c r="H40" i="3"/>
  <c r="I40" i="3"/>
  <c r="J40" i="3"/>
  <c r="K40" i="3"/>
  <c r="F41" i="3"/>
  <c r="O41" i="3" s="1"/>
  <c r="G41" i="3"/>
  <c r="H41" i="3"/>
  <c r="I41" i="3"/>
  <c r="J41" i="3"/>
  <c r="K41" i="3"/>
  <c r="F42" i="3"/>
  <c r="O42" i="3" s="1"/>
  <c r="G42" i="3"/>
  <c r="H42" i="3"/>
  <c r="I42" i="3"/>
  <c r="J42" i="3"/>
  <c r="K42" i="3"/>
  <c r="F43" i="3"/>
  <c r="O43" i="3" s="1"/>
  <c r="G43" i="3"/>
  <c r="H43" i="3"/>
  <c r="I43" i="3"/>
  <c r="J43" i="3"/>
  <c r="K43" i="3"/>
  <c r="F44" i="3"/>
  <c r="O44" i="3" s="1"/>
  <c r="G44" i="3"/>
  <c r="H44" i="3"/>
  <c r="I44" i="3"/>
  <c r="J44" i="3"/>
  <c r="K44" i="3"/>
  <c r="F45" i="3"/>
  <c r="O45" i="3" s="1"/>
  <c r="G45" i="3"/>
  <c r="H45" i="3"/>
  <c r="I45" i="3"/>
  <c r="J45" i="3"/>
  <c r="K45" i="3"/>
  <c r="F46" i="3"/>
  <c r="O46" i="3" s="1"/>
  <c r="G46" i="3"/>
  <c r="H46" i="3"/>
  <c r="I46" i="3"/>
  <c r="J46" i="3"/>
  <c r="K46" i="3"/>
  <c r="F47" i="3"/>
  <c r="O47" i="3" s="1"/>
  <c r="G47" i="3"/>
  <c r="H47" i="3"/>
  <c r="I47" i="3"/>
  <c r="J47" i="3"/>
  <c r="K47" i="3"/>
  <c r="F48" i="3"/>
  <c r="O48" i="3" s="1"/>
  <c r="G48" i="3"/>
  <c r="H48" i="3"/>
  <c r="I48" i="3"/>
  <c r="J48" i="3"/>
  <c r="K48" i="3"/>
  <c r="F49" i="3"/>
  <c r="O49" i="3" s="1"/>
  <c r="G49" i="3"/>
  <c r="H49" i="3"/>
  <c r="I49" i="3"/>
  <c r="J49" i="3"/>
  <c r="K49" i="3"/>
  <c r="F50" i="3"/>
  <c r="O50" i="3" s="1"/>
  <c r="G50" i="3"/>
  <c r="H50" i="3"/>
  <c r="I50" i="3"/>
  <c r="J50" i="3"/>
  <c r="K50" i="3"/>
  <c r="E12" i="3"/>
  <c r="G15" i="1" s="1"/>
  <c r="E13" i="3"/>
  <c r="G16" i="1" s="1"/>
  <c r="E14" i="3"/>
  <c r="G17" i="1" s="1"/>
  <c r="E15" i="3"/>
  <c r="G18" i="1" s="1"/>
  <c r="E16" i="3"/>
  <c r="G19" i="1" s="1"/>
  <c r="E18" i="3"/>
  <c r="G21" i="1" s="1"/>
  <c r="E19" i="3"/>
  <c r="G22" i="1" s="1"/>
  <c r="E20" i="3"/>
  <c r="G23" i="1" s="1"/>
  <c r="E21" i="3"/>
  <c r="G24" i="1" s="1"/>
  <c r="E22" i="3"/>
  <c r="G25" i="1" s="1"/>
  <c r="E23" i="3"/>
  <c r="G26" i="1" s="1"/>
  <c r="E24" i="3"/>
  <c r="G27" i="1" s="1"/>
  <c r="E25" i="3"/>
  <c r="G28" i="1" s="1"/>
  <c r="E26" i="3"/>
  <c r="G29" i="1" s="1"/>
  <c r="E27" i="3"/>
  <c r="G30" i="1" s="1"/>
  <c r="E28" i="3"/>
  <c r="G31" i="1" s="1"/>
  <c r="E29" i="3"/>
  <c r="G32" i="1" s="1"/>
  <c r="E30" i="3"/>
  <c r="G33" i="1" s="1"/>
  <c r="E31" i="3"/>
  <c r="G34" i="1"/>
  <c r="E32" i="3"/>
  <c r="G35" i="1" s="1"/>
  <c r="E33" i="3"/>
  <c r="G36" i="1" s="1"/>
  <c r="E34" i="3"/>
  <c r="G37" i="1"/>
  <c r="E35" i="3"/>
  <c r="G38" i="1" s="1"/>
  <c r="E36" i="3"/>
  <c r="G39" i="1" s="1"/>
  <c r="E37" i="3"/>
  <c r="G40" i="1" s="1"/>
  <c r="E38" i="3"/>
  <c r="G41" i="1" s="1"/>
  <c r="E39" i="3"/>
  <c r="G42" i="1" s="1"/>
  <c r="E40" i="3"/>
  <c r="G43" i="1" s="1"/>
  <c r="E41" i="3"/>
  <c r="G44" i="1" s="1"/>
  <c r="E42" i="3"/>
  <c r="G45" i="1" s="1"/>
  <c r="E43" i="3"/>
  <c r="G46" i="1" s="1"/>
  <c r="E44" i="3"/>
  <c r="G47" i="1" s="1"/>
  <c r="E45" i="3"/>
  <c r="G48" i="1" s="1"/>
  <c r="E46" i="3"/>
  <c r="G49" i="1" s="1"/>
  <c r="E47" i="3"/>
  <c r="G50" i="1" s="1"/>
  <c r="E48" i="3"/>
  <c r="G51" i="1"/>
  <c r="L51" i="1" s="1"/>
  <c r="E49" i="3"/>
  <c r="G52" i="1" s="1"/>
  <c r="E50" i="3"/>
  <c r="G53" i="1" s="1"/>
  <c r="F11" i="3"/>
  <c r="O11" i="3" s="1"/>
  <c r="G14" i="1"/>
  <c r="H11" i="3"/>
  <c r="G11" i="3"/>
  <c r="I11" i="3"/>
  <c r="J11" i="3"/>
  <c r="K11" i="3"/>
  <c r="N17" i="1" l="1"/>
  <c r="O17" i="1" s="1"/>
  <c r="K45" i="1"/>
  <c r="M45" i="1" s="1"/>
  <c r="P52" i="3"/>
  <c r="N43" i="1"/>
  <c r="O43" i="1" s="1"/>
  <c r="N19" i="1"/>
  <c r="O19" i="1" s="1"/>
  <c r="K52" i="1"/>
  <c r="M52" i="1" s="1"/>
  <c r="K26" i="1"/>
  <c r="M26" i="1" s="1"/>
  <c r="T26" i="1" s="1"/>
  <c r="U26" i="1" s="1"/>
  <c r="L48" i="1"/>
  <c r="K41" i="1"/>
  <c r="M41" i="1" s="1"/>
  <c r="T41" i="1" s="1"/>
  <c r="U41" i="1" s="1"/>
  <c r="P27" i="3"/>
  <c r="K14" i="1"/>
  <c r="M14" i="1" s="1"/>
  <c r="N14" i="1" s="1"/>
  <c r="N15" i="1"/>
  <c r="O15" i="1" s="1"/>
  <c r="N53" i="1"/>
  <c r="O53" i="1" s="1"/>
  <c r="K17" i="1"/>
  <c r="M17" i="1" s="1"/>
  <c r="T17" i="1" s="1"/>
  <c r="U17" i="1" s="1"/>
  <c r="N30" i="1"/>
  <c r="O30" i="1" s="1"/>
  <c r="K46" i="1"/>
  <c r="M46" i="1" s="1"/>
  <c r="T46" i="1" s="1"/>
  <c r="U46" i="1" s="1"/>
  <c r="L35" i="1"/>
  <c r="K51" i="1"/>
  <c r="P51" i="3"/>
  <c r="P26" i="3"/>
  <c r="L49" i="1"/>
  <c r="N48" i="1"/>
  <c r="O48" i="1" s="1"/>
  <c r="L45" i="1"/>
  <c r="L42" i="1"/>
  <c r="K36" i="1"/>
  <c r="M36" i="1" s="1"/>
  <c r="K30" i="1"/>
  <c r="M30" i="1" s="1"/>
  <c r="T30" i="1" s="1"/>
  <c r="U30" i="1" s="1"/>
  <c r="N27" i="1"/>
  <c r="O27" i="1" s="1"/>
  <c r="N16" i="1"/>
  <c r="O16" i="1" s="1"/>
  <c r="T45" i="1"/>
  <c r="U45" i="1" s="1"/>
  <c r="L30" i="1"/>
  <c r="L24" i="1"/>
  <c r="L17" i="1"/>
  <c r="L16" i="1"/>
  <c r="K16" i="1"/>
  <c r="M16" i="1" s="1"/>
  <c r="N22" i="1"/>
  <c r="O22" i="1" s="1"/>
  <c r="K34" i="1"/>
  <c r="M34" i="1" s="1"/>
  <c r="T34" i="1" s="1"/>
  <c r="U34" i="1" s="1"/>
  <c r="N49" i="1"/>
  <c r="O49" i="1" s="1"/>
  <c r="L31" i="1"/>
  <c r="N51" i="1"/>
  <c r="O51" i="1" s="1"/>
  <c r="P30" i="3"/>
  <c r="P25" i="3"/>
  <c r="N47" i="1"/>
  <c r="O47" i="1" s="1"/>
  <c r="L44" i="1"/>
  <c r="L38" i="1"/>
  <c r="N35" i="1"/>
  <c r="O35" i="1" s="1"/>
  <c r="N26" i="1"/>
  <c r="O26" i="1" s="1"/>
  <c r="L22" i="1"/>
  <c r="L18" i="1"/>
  <c r="K15" i="1"/>
  <c r="N45" i="1"/>
  <c r="O45" i="1" s="1"/>
  <c r="K48" i="1"/>
  <c r="M48" i="1" s="1"/>
  <c r="P48" i="1" s="1"/>
  <c r="Q48" i="1" s="1"/>
  <c r="K22" i="1"/>
  <c r="N41" i="1"/>
  <c r="O41" i="1" s="1"/>
  <c r="K49" i="1"/>
  <c r="M49" i="1" s="1"/>
  <c r="K31" i="1"/>
  <c r="M31" i="1" s="1"/>
  <c r="T31" i="1" s="1"/>
  <c r="U31" i="1" s="1"/>
  <c r="K27" i="1"/>
  <c r="M27" i="1" s="1"/>
  <c r="T27" i="1" s="1"/>
  <c r="U27" i="1" s="1"/>
  <c r="P29" i="3"/>
  <c r="P28" i="3"/>
  <c r="L53" i="1"/>
  <c r="L46" i="1"/>
  <c r="L41" i="1"/>
  <c r="L37" i="1"/>
  <c r="L34" i="1"/>
  <c r="N31" i="1"/>
  <c r="O31" i="1" s="1"/>
  <c r="L28" i="1"/>
  <c r="K21" i="1"/>
  <c r="P17" i="1"/>
  <c r="Q17" i="1" s="1"/>
  <c r="L25" i="1"/>
  <c r="N25" i="1"/>
  <c r="O25" i="1" s="1"/>
  <c r="L32" i="1"/>
  <c r="N32" i="1"/>
  <c r="O32" i="1" s="1"/>
  <c r="N20" i="1"/>
  <c r="O20" i="1" s="1"/>
  <c r="L20" i="1"/>
  <c r="L29" i="1"/>
  <c r="N29" i="1"/>
  <c r="O29" i="1" s="1"/>
  <c r="K29" i="1"/>
  <c r="M29" i="1" s="1"/>
  <c r="L39" i="1"/>
  <c r="N39" i="1"/>
  <c r="O39" i="1" s="1"/>
  <c r="K39" i="1"/>
  <c r="M39" i="1" s="1"/>
  <c r="L33" i="1"/>
  <c r="N33" i="1"/>
  <c r="O33" i="1" s="1"/>
  <c r="K33" i="1"/>
  <c r="M33" i="1" s="1"/>
  <c r="K23" i="1"/>
  <c r="M23" i="1" s="1"/>
  <c r="L23" i="1"/>
  <c r="N42" i="1"/>
  <c r="O42" i="1" s="1"/>
  <c r="K37" i="1"/>
  <c r="M37" i="1" s="1"/>
  <c r="N28" i="1"/>
  <c r="O28" i="1" s="1"/>
  <c r="L26" i="1"/>
  <c r="L21" i="1"/>
  <c r="K28" i="1"/>
  <c r="M28" i="1" s="1"/>
  <c r="N37" i="1"/>
  <c r="O37" i="1" s="1"/>
  <c r="N52" i="1"/>
  <c r="O52" i="1" s="1"/>
  <c r="K35" i="1"/>
  <c r="T52" i="1"/>
  <c r="U52" i="1" s="1"/>
  <c r="L52" i="1"/>
  <c r="L15" i="1"/>
  <c r="N50" i="1"/>
  <c r="O50" i="1" s="1"/>
  <c r="K50" i="1"/>
  <c r="M50" i="1" s="1"/>
  <c r="N40" i="1"/>
  <c r="O40" i="1" s="1"/>
  <c r="K40" i="1"/>
  <c r="M40" i="1" s="1"/>
  <c r="N36" i="1"/>
  <c r="O36" i="1" s="1"/>
  <c r="L36" i="1"/>
  <c r="N21" i="1"/>
  <c r="O21" i="1" s="1"/>
  <c r="K25" i="1"/>
  <c r="M25" i="1" s="1"/>
  <c r="K42" i="1"/>
  <c r="M42" i="1" s="1"/>
  <c r="K44" i="1"/>
  <c r="M44" i="1" s="1"/>
  <c r="N44" i="1"/>
  <c r="O44" i="1" s="1"/>
  <c r="N18" i="1"/>
  <c r="O18" i="1" s="1"/>
  <c r="N23" i="1"/>
  <c r="O23" i="1" s="1"/>
  <c r="K32" i="1"/>
  <c r="M32" i="1" s="1"/>
  <c r="N38" i="1"/>
  <c r="O38" i="1" s="1"/>
  <c r="L27" i="1"/>
  <c r="L50" i="1"/>
  <c r="K43" i="1"/>
  <c r="M43" i="1" s="1"/>
  <c r="L43" i="1"/>
  <c r="K24" i="1"/>
  <c r="M24" i="1" s="1"/>
  <c r="K20" i="1"/>
  <c r="M20" i="1" s="1"/>
  <c r="K18" i="1"/>
  <c r="M18" i="1" s="1"/>
  <c r="K53" i="1"/>
  <c r="M53" i="1" s="1"/>
  <c r="N34" i="1"/>
  <c r="O34" i="1" s="1"/>
  <c r="K38" i="1"/>
  <c r="M38" i="1" s="1"/>
  <c r="N46" i="1"/>
  <c r="O46" i="1" s="1"/>
  <c r="K47" i="1"/>
  <c r="M47" i="1" s="1"/>
  <c r="L47" i="1"/>
  <c r="L40" i="1"/>
  <c r="N24" i="1"/>
  <c r="O24" i="1" s="1"/>
  <c r="K19" i="1"/>
  <c r="M19" i="1" s="1"/>
  <c r="L19" i="1"/>
  <c r="T48" i="1" l="1"/>
  <c r="U48" i="1" s="1"/>
  <c r="M35" i="1"/>
  <c r="T35" i="1" s="1"/>
  <c r="U35" i="1" s="1"/>
  <c r="M21" i="1"/>
  <c r="P21" i="1" s="1"/>
  <c r="Q21" i="1" s="1"/>
  <c r="M15" i="1"/>
  <c r="T15" i="1" s="1"/>
  <c r="U15" i="1" s="1"/>
  <c r="M51" i="1"/>
  <c r="P51" i="1" s="1"/>
  <c r="Q51" i="1" s="1"/>
  <c r="M22" i="1"/>
  <c r="T22" i="1" s="1"/>
  <c r="U22" i="1" s="1"/>
  <c r="P31" i="1"/>
  <c r="Q31" i="1" s="1"/>
  <c r="P16" i="1"/>
  <c r="Q16" i="1" s="1"/>
  <c r="O14" i="1"/>
  <c r="P14" i="1"/>
  <c r="Q14" i="1" s="1"/>
  <c r="L14" i="1"/>
  <c r="P27" i="1"/>
  <c r="Q27" i="1" s="1"/>
  <c r="P30" i="1"/>
  <c r="Q30" i="1" s="1"/>
  <c r="P41" i="1"/>
  <c r="Q41" i="1" s="1"/>
  <c r="T36" i="1"/>
  <c r="U36" i="1" s="1"/>
  <c r="T16" i="1"/>
  <c r="U16" i="1" s="1"/>
  <c r="T23" i="1"/>
  <c r="U23" i="1" s="1"/>
  <c r="T33" i="1"/>
  <c r="U33" i="1" s="1"/>
  <c r="P45" i="1"/>
  <c r="Q45" i="1" s="1"/>
  <c r="P49" i="1"/>
  <c r="Q49" i="1" s="1"/>
  <c r="P26" i="1"/>
  <c r="Q26" i="1" s="1"/>
  <c r="P28" i="1"/>
  <c r="Q28" i="1" s="1"/>
  <c r="P33" i="1"/>
  <c r="Q33" i="1" s="1"/>
  <c r="T37" i="1"/>
  <c r="U37" i="1" s="1"/>
  <c r="P37" i="1"/>
  <c r="Q37" i="1" s="1"/>
  <c r="T28" i="1"/>
  <c r="U28" i="1" s="1"/>
  <c r="P39" i="1"/>
  <c r="Q39" i="1" s="1"/>
  <c r="T39" i="1"/>
  <c r="U39" i="1" s="1"/>
  <c r="P52" i="1"/>
  <c r="Q52" i="1" s="1"/>
  <c r="P29" i="1"/>
  <c r="Q29" i="1" s="1"/>
  <c r="T29" i="1"/>
  <c r="U29" i="1" s="1"/>
  <c r="T44" i="1"/>
  <c r="U44" i="1" s="1"/>
  <c r="P44" i="1"/>
  <c r="Q44" i="1" s="1"/>
  <c r="P50" i="1"/>
  <c r="Q50" i="1" s="1"/>
  <c r="T50" i="1"/>
  <c r="U50" i="1" s="1"/>
  <c r="P36" i="1"/>
  <c r="Q36" i="1" s="1"/>
  <c r="P42" i="1"/>
  <c r="Q42" i="1" s="1"/>
  <c r="T42" i="1"/>
  <c r="U42" i="1" s="1"/>
  <c r="T18" i="1"/>
  <c r="U18" i="1" s="1"/>
  <c r="P18" i="1"/>
  <c r="Q18" i="1" s="1"/>
  <c r="T38" i="1"/>
  <c r="U38" i="1" s="1"/>
  <c r="P38" i="1"/>
  <c r="Q38" i="1" s="1"/>
  <c r="T43" i="1"/>
  <c r="U43" i="1" s="1"/>
  <c r="P43" i="1"/>
  <c r="Q43" i="1" s="1"/>
  <c r="T14" i="1"/>
  <c r="U14" i="1" s="1"/>
  <c r="P40" i="1"/>
  <c r="Q40" i="1" s="1"/>
  <c r="T40" i="1"/>
  <c r="U40" i="1" s="1"/>
  <c r="P34" i="1"/>
  <c r="Q34" i="1" s="1"/>
  <c r="P20" i="1"/>
  <c r="Q20" i="1" s="1"/>
  <c r="T20" i="1"/>
  <c r="U20" i="1" s="1"/>
  <c r="P19" i="1"/>
  <c r="Q19" i="1" s="1"/>
  <c r="T19" i="1"/>
  <c r="U19" i="1" s="1"/>
  <c r="P47" i="1"/>
  <c r="Q47" i="1" s="1"/>
  <c r="T47" i="1"/>
  <c r="U47" i="1" s="1"/>
  <c r="T25" i="1"/>
  <c r="U25" i="1" s="1"/>
  <c r="P25" i="1"/>
  <c r="Q25" i="1" s="1"/>
  <c r="P53" i="1"/>
  <c r="Q53" i="1" s="1"/>
  <c r="T53" i="1"/>
  <c r="U53" i="1" s="1"/>
  <c r="P24" i="1"/>
  <c r="Q24" i="1" s="1"/>
  <c r="T24" i="1"/>
  <c r="U24" i="1" s="1"/>
  <c r="P32" i="1"/>
  <c r="Q32" i="1" s="1"/>
  <c r="T32" i="1"/>
  <c r="U32" i="1" s="1"/>
  <c r="P46" i="1"/>
  <c r="Q46" i="1" s="1"/>
  <c r="P35" i="1" l="1"/>
  <c r="Q35" i="1" s="1"/>
  <c r="P15" i="1"/>
  <c r="Q15" i="1" s="1"/>
  <c r="P22" i="1"/>
  <c r="Q22" i="1" s="1"/>
  <c r="T51" i="1"/>
  <c r="U51" i="1" s="1"/>
  <c r="T21" i="1"/>
  <c r="U21" i="1" s="1"/>
  <c r="P23" i="1"/>
  <c r="Q23" i="1" s="1"/>
  <c r="T49" i="1"/>
  <c r="U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3" authorId="0" shapeId="0" xr:uid="{00000000-0006-0000-0000-000001000000}">
      <text>
        <r>
          <rPr>
            <b/>
            <sz val="8"/>
            <color indexed="81"/>
            <rFont val="Tahoma"/>
            <family val="2"/>
          </rPr>
          <t>Concentration: grams of formaldehyde per litre of sample</t>
        </r>
      </text>
    </comment>
    <comment ref="N23" authorId="0" shapeId="0" xr:uid="{00000000-0006-0000-0000-000002000000}">
      <text>
        <r>
          <rPr>
            <b/>
            <sz val="8"/>
            <color indexed="81"/>
            <rFont val="Tahoma"/>
            <family val="2"/>
          </rPr>
          <t>Concentration: grams of sample per litre of sample solution</t>
        </r>
      </text>
    </comment>
    <comment ref="O23" authorId="0" shapeId="0" xr:uid="{00000000-0006-0000-0000-000003000000}">
      <text>
        <r>
          <rPr>
            <b/>
            <sz val="8"/>
            <color indexed="81"/>
            <rFont val="Tahoma"/>
            <family val="2"/>
          </rPr>
          <t>Concentration: grams of formaldehyde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0000000-0006-0000-0200-000001000000}">
      <text>
        <r>
          <rPr>
            <b/>
            <sz val="8"/>
            <color indexed="81"/>
            <rFont val="Tahoma"/>
            <family val="2"/>
          </rPr>
          <t xml:space="preserve">This row should be hidden. 
</t>
        </r>
      </text>
    </comment>
    <comment ref="E10" authorId="0" shapeId="0" xr:uid="{00000000-0006-0000-0200-000002000000}">
      <text>
        <r>
          <rPr>
            <b/>
            <sz val="8"/>
            <color indexed="81"/>
            <rFont val="Tahoma"/>
            <family val="2"/>
          </rPr>
          <t>Time zero calculation (TREND).
This column should be hidden.</t>
        </r>
      </text>
    </comment>
    <comment ref="F10" authorId="0" shapeId="0" xr:uid="{00000000-0006-0000-0200-00000300000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<sst xmlns="http://schemas.openxmlformats.org/spreadsheetml/2006/main" count="68" uniqueCount="39">
  <si>
    <t>Sample identifier</t>
  </si>
  <si>
    <t>Results</t>
  </si>
  <si>
    <t>ABS, t=0</t>
  </si>
  <si>
    <t>0</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</si>
  <si>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</si>
  <si>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</si>
  <si>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</si>
  <si>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</si>
  <si>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</si>
  <si>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</si>
  <si>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</si>
  <si>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</si>
  <si>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</si>
  <si>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Allows users to select 1 sample for the graph</t>
  </si>
  <si>
    <t>These columns show</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</si>
  <si>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</si>
  <si>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</si>
  <si>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</si>
  <si>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</si>
  <si>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</si>
  <si>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</si>
  <si>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Sample volume 
(mL)</t>
  </si>
  <si>
    <t>Dilution 
(-fold)</t>
  </si>
  <si>
    <r>
      <t>Welcome to Megazyme</t>
    </r>
    <r>
      <rPr>
        <sz val="12"/>
        <rFont val="Gill Sans MT"/>
        <family val="2"/>
      </rPr>
      <t xml:space="preserve"> </t>
    </r>
  </si>
  <si>
    <t/>
  </si>
  <si>
    <r>
      <t>Instructions for Use of Mega-Calc</t>
    </r>
    <r>
      <rPr>
        <vertAlign val="superscript"/>
        <sz val="12"/>
        <rFont val="Gill Sans MT"/>
        <family val="2"/>
      </rPr>
      <t>TM</t>
    </r>
  </si>
  <si>
    <t xml:space="preserve"> </t>
  </si>
  <si>
    <t>Sample</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</si>
  <si>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</si>
  <si>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</si>
  <si>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</si>
  <si>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Megazyme Knowledge Base</t>
  </si>
  <si>
    <t>Customer Support</t>
  </si>
  <si>
    <t>K-FRHYD 05/20</t>
  </si>
  <si>
    <t>Formaldehyde
(g/L)</t>
  </si>
  <si>
    <t>Formaldehyde
(% w/v)</t>
  </si>
  <si>
    <t>Formaldehyde (g/100g)</t>
  </si>
  <si>
    <r>
      <rPr>
        <b/>
        <sz val="11"/>
        <rFont val="Calibri"/>
        <family val="2"/>
      </rPr>
      <t>Δ</t>
    </r>
    <r>
      <rPr>
        <b/>
        <sz val="10"/>
        <rFont val="Gill Sans MT"/>
        <family val="2"/>
      </rPr>
      <t xml:space="preserve"> Abs Formaldehyde</t>
    </r>
  </si>
  <si>
    <t>Incubation time (minutes after addition of FADH)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</si>
</sst>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4"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sz val="10"/>
      <name val="Arial"/>
      <family val="2"/>
    </font>
    <font>
      <sz val="10"/>
      <color indexed="8"/>
      <name val="Gill Sans MT"/>
      <family val="2"/>
    </font>
    <font>
      <sz val="10"/>
      <color indexed="8"/>
      <name val="Arial"/>
      <family val="2"/>
    </font>
    <font>
      <b/>
      <sz val="12"/>
      <name val="Gill Sans MT"/>
      <family val="2"/>
    </font>
    <font>
      <vertAlign val="subscript"/>
      <sz val="12"/>
      <name val="Gill Sans MT"/>
      <family val="2"/>
    </font>
    <font>
      <sz val="12"/>
      <name val="Gill Sans MT"/>
      <family val="2"/>
    </font>
    <font>
      <b/>
      <vertAlign val="subscript"/>
      <sz val="12"/>
      <name val="Gill Sans MT"/>
      <family val="2"/>
    </font>
    <font>
      <b/>
      <sz val="11"/>
      <name val="Gill Sans MT"/>
      <family val="2"/>
    </font>
    <font>
      <u/>
      <sz val="11"/>
      <color indexed="12"/>
      <name val="Arial"/>
      <family val="2"/>
    </font>
    <font>
      <vertAlign val="superscript"/>
      <sz val="12"/>
      <name val="Gill Sans MT"/>
      <family val="2"/>
    </font>
    <font>
      <b/>
      <sz val="12"/>
      <color indexed="10"/>
      <name val="Gill Sans MT"/>
      <family val="2"/>
    </font>
    <font>
      <b/>
      <sz val="11"/>
      <name val="Calibri"/>
      <family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34">
    <xf numFmtId="0" fontId="0" fillId="0" borderId="0" xfId="0"/>
    <xf numFmtId="0" fontId="1" fillId="2" borderId="1" xfId="0" applyFont="1" applyFill="1" applyBorder="1"/>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2"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left"/>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164" fontId="1" fillId="2" borderId="1" xfId="0" applyNumberFormat="1" applyFont="1" applyFill="1" applyBorder="1"/>
    <xf numFmtId="0" fontId="1" fillId="2" borderId="0" xfId="0" applyFont="1" applyFill="1" applyBorder="1" applyAlignment="1">
      <alignment horizontal="center"/>
    </xf>
    <xf numFmtId="0" fontId="1" fillId="4" borderId="1" xfId="0" applyFont="1" applyFill="1" applyBorder="1" applyProtection="1">
      <protection locked="0"/>
    </xf>
    <xf numFmtId="164" fontId="1" fillId="4" borderId="1" xfId="0" applyNumberFormat="1" applyFont="1" applyFill="1" applyBorder="1" applyProtection="1">
      <protection locked="0"/>
    </xf>
    <xf numFmtId="0" fontId="1" fillId="3" borderId="0" xfId="0" applyFont="1" applyFill="1" applyBorder="1" applyProtection="1"/>
    <xf numFmtId="0" fontId="1" fillId="3" borderId="0" xfId="0" applyFont="1" applyFill="1" applyProtection="1"/>
    <xf numFmtId="0" fontId="1" fillId="0" borderId="0" xfId="0" applyFont="1" applyProtection="1"/>
    <xf numFmtId="0" fontId="1" fillId="2" borderId="0" xfId="0" applyFont="1" applyFill="1" applyBorder="1" applyProtection="1"/>
    <xf numFmtId="0" fontId="6" fillId="2" borderId="0" xfId="0" applyFont="1" applyFill="1" applyBorder="1" applyAlignment="1" applyProtection="1">
      <alignment horizontal="left" vertical="top"/>
    </xf>
    <xf numFmtId="0" fontId="1" fillId="2" borderId="0" xfId="0" applyFont="1" applyFill="1" applyProtection="1"/>
    <xf numFmtId="0" fontId="2" fillId="2" borderId="0" xfId="0" applyFont="1" applyFill="1" applyProtection="1"/>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2" fillId="0" borderId="3" xfId="0" applyFont="1" applyBorder="1" applyProtection="1"/>
    <xf numFmtId="0" fontId="1" fillId="2" borderId="1" xfId="0" applyFont="1" applyFill="1" applyBorder="1" applyProtection="1"/>
    <xf numFmtId="0" fontId="1" fillId="0" borderId="4" xfId="0" applyFont="1" applyBorder="1" applyProtection="1"/>
    <xf numFmtId="0" fontId="1" fillId="0" borderId="5" xfId="0" applyFont="1" applyBorder="1" applyProtection="1"/>
    <xf numFmtId="0" fontId="1" fillId="0" borderId="0" xfId="0" applyFont="1" applyFill="1" applyProtection="1"/>
    <xf numFmtId="0" fontId="1" fillId="0" borderId="6" xfId="0" applyFont="1" applyBorder="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3" borderId="0" xfId="0" applyFont="1" applyFill="1" applyAlignment="1" applyProtection="1">
      <alignment horizontal="left"/>
    </xf>
    <xf numFmtId="16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left"/>
      <protection locked="0"/>
    </xf>
    <xf numFmtId="0" fontId="1" fillId="0" borderId="0" xfId="0" applyFont="1" applyFill="1" applyAlignment="1" applyProtection="1">
      <alignment horizontal="left"/>
    </xf>
    <xf numFmtId="164" fontId="1" fillId="2" borderId="0" xfId="0" applyNumberFormat="1" applyFont="1" applyFill="1" applyBorder="1"/>
    <xf numFmtId="0" fontId="2" fillId="2" borderId="1" xfId="0" quotePrefix="1" applyFont="1" applyFill="1" applyBorder="1" applyAlignment="1" applyProtection="1">
      <alignment horizontal="center" vertical="top" wrapText="1"/>
    </xf>
    <xf numFmtId="0" fontId="2" fillId="0" borderId="7" xfId="0" applyFont="1" applyBorder="1" applyProtection="1"/>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164" fontId="5" fillId="2" borderId="0" xfId="1" applyNumberFormat="1" applyFill="1" applyBorder="1" applyAlignment="1" applyProtection="1">
      <alignment horizontal="lef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8" fillId="2" borderId="0" xfId="0" applyFont="1" applyFill="1" applyBorder="1" applyAlignment="1" applyProtection="1">
      <alignment horizontal="left" vertical="top"/>
    </xf>
    <xf numFmtId="0" fontId="1" fillId="2" borderId="8" xfId="0" applyFont="1" applyFill="1" applyBorder="1" applyProtection="1"/>
    <xf numFmtId="16" fontId="1" fillId="2" borderId="0" xfId="0" applyNumberFormat="1" applyFont="1" applyFill="1" applyBorder="1"/>
    <xf numFmtId="0" fontId="1" fillId="2" borderId="0" xfId="0" applyFont="1" applyFill="1" applyBorder="1" applyProtection="1">
      <protection locked="0"/>
    </xf>
    <xf numFmtId="164" fontId="1" fillId="2" borderId="0" xfId="0" applyNumberFormat="1" applyFont="1" applyFill="1" applyBorder="1" applyProtection="1">
      <protection locked="0"/>
    </xf>
    <xf numFmtId="164" fontId="1" fillId="2" borderId="1" xfId="0" applyNumberFormat="1" applyFont="1" applyFill="1" applyBorder="1" applyProtection="1"/>
    <xf numFmtId="165" fontId="1" fillId="4" borderId="1" xfId="0" applyNumberFormat="1" applyFont="1" applyFill="1" applyBorder="1" applyProtection="1">
      <protection locked="0"/>
    </xf>
    <xf numFmtId="2" fontId="1" fillId="4" borderId="1" xfId="0" applyNumberFormat="1" applyFont="1" applyFill="1" applyBorder="1" applyProtection="1">
      <protection locked="0"/>
    </xf>
    <xf numFmtId="165" fontId="1" fillId="2" borderId="1" xfId="0" applyNumberFormat="1" applyFont="1" applyFill="1" applyBorder="1"/>
    <xf numFmtId="0" fontId="2" fillId="3" borderId="0" xfId="0" applyFont="1" applyFill="1" applyProtection="1"/>
    <xf numFmtId="0" fontId="2" fillId="5" borderId="1" xfId="0" quotePrefix="1" applyFont="1" applyFill="1" applyBorder="1" applyAlignment="1" applyProtection="1">
      <alignment horizontal="center" vertical="top" wrapText="1"/>
    </xf>
    <xf numFmtId="164" fontId="1" fillId="5" borderId="1" xfId="0" applyNumberFormat="1" applyFont="1" applyFill="1" applyBorder="1" applyAlignment="1" applyProtection="1">
      <alignment horizontal="left"/>
    </xf>
    <xf numFmtId="0" fontId="1" fillId="3"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1" fillId="3" borderId="0" xfId="0" applyFont="1" applyFill="1" applyAlignment="1" applyProtection="1">
      <alignment horizontal="center"/>
    </xf>
    <xf numFmtId="0" fontId="1" fillId="0" borderId="0" xfId="0" applyFont="1" applyFill="1" applyAlignment="1" applyProtection="1">
      <alignment horizontal="center"/>
    </xf>
    <xf numFmtId="0" fontId="17" fillId="2" borderId="1" xfId="0" applyFont="1" applyFill="1" applyBorder="1" applyAlignment="1">
      <alignment horizontal="center"/>
    </xf>
    <xf numFmtId="164" fontId="9" fillId="2" borderId="0" xfId="0" applyNumberFormat="1" applyFont="1" applyFill="1" applyBorder="1" applyAlignment="1" applyProtection="1">
      <alignment horizontal="right"/>
    </xf>
    <xf numFmtId="0" fontId="9" fillId="2" borderId="0" xfId="0" applyFont="1" applyFill="1" applyBorder="1" applyProtection="1"/>
    <xf numFmtId="0" fontId="9" fillId="2" borderId="0" xfId="0" applyFont="1" applyFill="1" applyBorder="1" applyAlignment="1" applyProtection="1">
      <alignment wrapText="1"/>
    </xf>
    <xf numFmtId="0" fontId="9" fillId="2" borderId="0" xfId="0" applyFont="1" applyFill="1" applyAlignment="1" applyProtection="1">
      <alignment wrapText="1"/>
    </xf>
    <xf numFmtId="0" fontId="9" fillId="2" borderId="0" xfId="0" applyFont="1" applyFill="1" applyAlignment="1" applyProtection="1"/>
    <xf numFmtId="0" fontId="19" fillId="0" borderId="0" xfId="0" applyFont="1" applyAlignment="1" applyProtection="1"/>
    <xf numFmtId="0" fontId="9" fillId="2" borderId="0" xfId="0" applyFont="1" applyFill="1" applyProtection="1"/>
    <xf numFmtId="0" fontId="9" fillId="2" borderId="0" xfId="0" applyFont="1" applyFill="1" applyBorder="1" applyAlignment="1" applyProtection="1"/>
    <xf numFmtId="0" fontId="5" fillId="2" borderId="0" xfId="1" applyFill="1" applyAlignment="1" applyProtection="1">
      <alignment horizontal="right" vertical="top" wrapText="1"/>
    </xf>
    <xf numFmtId="0" fontId="15" fillId="2" borderId="0" xfId="0" applyFont="1" applyFill="1" applyProtection="1"/>
    <xf numFmtId="164" fontId="1" fillId="4" borderId="9" xfId="0" applyNumberFormat="1" applyFont="1" applyFill="1" applyBorder="1" applyProtection="1"/>
    <xf numFmtId="164" fontId="1" fillId="4" borderId="10" xfId="0" applyNumberFormat="1" applyFont="1" applyFill="1" applyBorder="1" applyProtection="1"/>
    <xf numFmtId="164" fontId="1" fillId="4" borderId="8" xfId="0" applyNumberFormat="1" applyFont="1" applyFill="1" applyBorder="1" applyProtection="1"/>
    <xf numFmtId="0" fontId="2" fillId="2" borderId="0" xfId="0" applyFont="1" applyFill="1" applyBorder="1" applyProtection="1"/>
    <xf numFmtId="0" fontId="17" fillId="2" borderId="1" xfId="0" applyFont="1" applyFill="1" applyBorder="1" applyAlignment="1" applyProtection="1">
      <alignment horizontal="center"/>
    </xf>
    <xf numFmtId="164" fontId="1" fillId="4" borderId="1" xfId="0" applyNumberFormat="1" applyFont="1" applyFill="1" applyBorder="1" applyProtection="1"/>
    <xf numFmtId="16" fontId="1" fillId="2" borderId="0" xfId="0" applyNumberFormat="1" applyFont="1" applyFill="1" applyBorder="1" applyProtection="1"/>
    <xf numFmtId="0" fontId="15" fillId="2" borderId="1"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1" fillId="4" borderId="1" xfId="0" applyFont="1" applyFill="1" applyBorder="1" applyProtection="1"/>
    <xf numFmtId="2" fontId="1" fillId="4" borderId="1" xfId="0" applyNumberFormat="1" applyFont="1" applyFill="1" applyBorder="1" applyProtection="1"/>
    <xf numFmtId="165" fontId="1" fillId="2" borderId="1" xfId="0" applyNumberFormat="1" applyFont="1" applyFill="1" applyBorder="1" applyProtection="1"/>
    <xf numFmtId="165" fontId="1" fillId="4" borderId="1" xfId="0" applyNumberFormat="1" applyFont="1" applyFill="1" applyBorder="1" applyProtection="1"/>
    <xf numFmtId="0" fontId="15" fillId="2" borderId="0" xfId="0" applyFont="1" applyFill="1" applyBorder="1" applyAlignment="1" applyProtection="1">
      <alignment horizontal="left"/>
    </xf>
    <xf numFmtId="0" fontId="19" fillId="2" borderId="0" xfId="0" applyFont="1" applyFill="1" applyProtection="1"/>
    <xf numFmtId="0" fontId="11" fillId="0" borderId="0" xfId="0" applyFont="1" applyAlignment="1" applyProtection="1">
      <alignment wrapText="1"/>
    </xf>
    <xf numFmtId="0" fontId="11" fillId="2" borderId="0" xfId="0" applyFont="1" applyFill="1" applyAlignment="1" applyProtection="1">
      <alignment wrapText="1"/>
    </xf>
    <xf numFmtId="0" fontId="20" fillId="2" borderId="0" xfId="1" applyFont="1" applyFill="1" applyAlignment="1" applyProtection="1"/>
    <xf numFmtId="0" fontId="9" fillId="2" borderId="0" xfId="1" applyFont="1" applyFill="1" applyAlignment="1" applyProtection="1">
      <alignment wrapText="1"/>
    </xf>
    <xf numFmtId="0" fontId="19" fillId="2" borderId="0" xfId="0" applyFont="1" applyFill="1" applyAlignment="1" applyProtection="1"/>
    <xf numFmtId="0" fontId="20" fillId="2" borderId="0" xfId="1" applyFont="1" applyFill="1" applyAlignment="1" applyProtection="1">
      <alignment wrapText="1"/>
    </xf>
    <xf numFmtId="164" fontId="1" fillId="2" borderId="1" xfId="0" applyNumberFormat="1" applyFont="1" applyFill="1" applyBorder="1" applyAlignment="1">
      <alignment horizontal="right"/>
    </xf>
    <xf numFmtId="0" fontId="1" fillId="6" borderId="1" xfId="0" applyFont="1" applyFill="1" applyBorder="1"/>
    <xf numFmtId="0" fontId="2" fillId="6" borderId="1" xfId="0" applyFont="1" applyFill="1" applyBorder="1" applyAlignment="1" applyProtection="1">
      <alignment horizontal="center" vertical="top" wrapText="1"/>
    </xf>
    <xf numFmtId="164" fontId="1" fillId="6" borderId="1" xfId="0" applyNumberFormat="1" applyFont="1" applyFill="1" applyBorder="1" applyAlignment="1" applyProtection="1">
      <alignment horizontal="left"/>
    </xf>
    <xf numFmtId="164" fontId="2" fillId="2" borderId="0" xfId="0" applyNumberFormat="1" applyFont="1" applyFill="1" applyBorder="1" applyAlignment="1" applyProtection="1">
      <alignment horizontal="right"/>
    </xf>
    <xf numFmtId="0" fontId="1" fillId="3" borderId="0" xfId="0" applyFont="1" applyFill="1" applyAlignment="1" applyProtection="1"/>
    <xf numFmtId="165" fontId="0" fillId="2" borderId="1" xfId="0" applyNumberFormat="1" applyFill="1" applyBorder="1"/>
    <xf numFmtId="165" fontId="0" fillId="6" borderId="1" xfId="0" applyNumberFormat="1" applyFill="1" applyBorder="1"/>
    <xf numFmtId="165" fontId="1" fillId="6" borderId="1" xfId="0" applyNumberFormat="1" applyFont="1" applyFill="1" applyBorder="1"/>
    <xf numFmtId="165" fontId="1" fillId="0" borderId="1" xfId="0" applyNumberFormat="1" applyFont="1" applyBorder="1"/>
    <xf numFmtId="0" fontId="2"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164" fontId="1" fillId="6" borderId="1" xfId="0" applyNumberFormat="1" applyFont="1" applyFill="1" applyBorder="1"/>
    <xf numFmtId="0" fontId="9" fillId="2" borderId="0" xfId="0" applyFont="1" applyFill="1" applyAlignment="1" applyProtection="1">
      <alignment vertical="top" wrapText="1"/>
    </xf>
    <xf numFmtId="0" fontId="11" fillId="0" borderId="0" xfId="0" applyFont="1" applyProtection="1"/>
    <xf numFmtId="0" fontId="9" fillId="2" borderId="0" xfId="0" applyFont="1" applyFill="1" applyAlignment="1" applyProtection="1">
      <alignment wrapText="1"/>
    </xf>
    <xf numFmtId="0" fontId="11" fillId="0" borderId="0" xfId="0" applyFont="1" applyAlignment="1" applyProtection="1">
      <alignment wrapText="1"/>
    </xf>
    <xf numFmtId="0" fontId="0" fillId="0" borderId="0" xfId="0" applyAlignment="1" applyProtection="1">
      <alignment wrapText="1"/>
    </xf>
    <xf numFmtId="164" fontId="1" fillId="4" borderId="9" xfId="0" applyNumberFormat="1" applyFont="1" applyFill="1" applyBorder="1" applyAlignment="1" applyProtection="1">
      <alignment horizontal="left"/>
      <protection locked="0"/>
    </xf>
    <xf numFmtId="164" fontId="1" fillId="4" borderId="10" xfId="0" applyNumberFormat="1" applyFont="1" applyFill="1" applyBorder="1" applyAlignment="1" applyProtection="1">
      <alignment horizontal="left"/>
      <protection locked="0"/>
    </xf>
    <xf numFmtId="164" fontId="1" fillId="4" borderId="8" xfId="0" applyNumberFormat="1" applyFont="1" applyFill="1" applyBorder="1" applyAlignment="1" applyProtection="1">
      <alignment horizontal="left"/>
      <protection locked="0"/>
    </xf>
    <xf numFmtId="0" fontId="22" fillId="2" borderId="0" xfId="0" applyFont="1" applyFill="1" applyAlignment="1">
      <alignment horizontal="left" vertical="top" wrapText="1"/>
    </xf>
    <xf numFmtId="0" fontId="13" fillId="5" borderId="9" xfId="0" applyFont="1" applyFill="1" applyBorder="1" applyAlignment="1" applyProtection="1">
      <alignment horizontal="center" vertical="top" wrapText="1"/>
    </xf>
    <xf numFmtId="0" fontId="14" fillId="5" borderId="10" xfId="0" applyFont="1" applyFill="1" applyBorder="1" applyAlignment="1">
      <alignment horizontal="center" vertical="top" wrapText="1"/>
    </xf>
    <xf numFmtId="0" fontId="14" fillId="5" borderId="8" xfId="0" applyFont="1" applyFill="1" applyBorder="1" applyAlignment="1">
      <alignment horizontal="center" vertical="top" wrapText="1"/>
    </xf>
    <xf numFmtId="0" fontId="1" fillId="2" borderId="9" xfId="0" applyFont="1" applyFill="1" applyBorder="1" applyAlignment="1" applyProtection="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16513761467891"/>
          <c:y val="5.9459564082847839E-2"/>
          <c:w val="0.6440366972477064"/>
          <c:h val="0.7783797479936444"/>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Calculation'!$E$11:$K$11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7412-4291-AD5F-E41C43226FE0}"/>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Calculation'!$E$12:$K$12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7412-4291-AD5F-E41C43226FE0}"/>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Calculation'!$E$13:$K$13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412-4291-AD5F-E41C43226FE0}"/>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Calculation'!$E$14:$K$14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412-4291-AD5F-E41C43226FE0}"/>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Calculation'!$E$15:$K$15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7412-4291-AD5F-E41C43226FE0}"/>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Calculation'!$E$16:$K$16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7412-4291-AD5F-E41C43226FE0}"/>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Calculation'!$E$17:$K$17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7412-4291-AD5F-E41C43226FE0}"/>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Calculation'!$E$18:$K$18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7412-4291-AD5F-E41C43226FE0}"/>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Calculation'!$E$19:$K$19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7412-4291-AD5F-E41C43226FE0}"/>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Calculation'!$E$20:$K$20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7412-4291-AD5F-E41C43226FE0}"/>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Calculation'!$E$21:$K$21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7412-4291-AD5F-E41C43226FE0}"/>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Calculation'!$E$22:$K$22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B-7412-4291-AD5F-E41C43226FE0}"/>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Calculation'!$E$23:$K$23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7412-4291-AD5F-E41C43226FE0}"/>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Calculation'!$E$24:$K$24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7412-4291-AD5F-E41C43226FE0}"/>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Calculation'!$E$25:$K$25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7412-4291-AD5F-E41C43226FE0}"/>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Calculation'!$E$26:$K$26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F-7412-4291-AD5F-E41C43226FE0}"/>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Calculation'!$E$27:$K$27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0-7412-4291-AD5F-E41C43226FE0}"/>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Calculation'!$E$28:$K$28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7412-4291-AD5F-E41C43226FE0}"/>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Calculation'!$E$29:$K$29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2-7412-4291-AD5F-E41C43226FE0}"/>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Calculation'!$E$30:$K$30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3-7412-4291-AD5F-E41C43226FE0}"/>
            </c:ext>
          </c:extLst>
        </c:ser>
        <c:ser>
          <c:idx val="20"/>
          <c:order val="20"/>
          <c:tx>
            <c:strRef>
              <c:f>'Creep Calculation'!$D$31</c:f>
              <c:strCache>
                <c:ptCount val="1"/>
                <c:pt idx="0">
                  <c:v>21</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Calculation'!$E$31:$K$31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4-7412-4291-AD5F-E41C43226FE0}"/>
            </c:ext>
          </c:extLst>
        </c:ser>
        <c:ser>
          <c:idx val="21"/>
          <c:order val="21"/>
          <c:tx>
            <c:strRef>
              <c:f>'Creep Calculation'!$D$32</c:f>
              <c:strCache>
                <c:ptCount val="1"/>
                <c:pt idx="0">
                  <c:v>22</c:v>
                </c:pt>
              </c:strCache>
            </c:strRef>
          </c:tx>
          <c:spPr>
            <a:ln w="12700">
              <a:solidFill>
                <a:srgbClr val="FF6600"/>
              </a:solidFill>
              <a:prstDash val="solid"/>
            </a:ln>
          </c:spPr>
          <c:marker>
            <c:symbol val="x"/>
            <c:size val="5"/>
            <c:spPr>
              <a:noFill/>
              <a:ln>
                <a:solidFill>
                  <a:srgbClr val="FF66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Calculation'!$E$32:$K$32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5-7412-4291-AD5F-E41C43226FE0}"/>
            </c:ext>
          </c:extLst>
        </c:ser>
        <c:ser>
          <c:idx val="22"/>
          <c:order val="22"/>
          <c:tx>
            <c:strRef>
              <c:f>'Creep Calculation'!$D$33</c:f>
              <c:strCache>
                <c:ptCount val="1"/>
                <c:pt idx="0">
                  <c:v>23</c:v>
                </c:pt>
              </c:strCache>
            </c:strRef>
          </c:tx>
          <c:spPr>
            <a:ln w="12700">
              <a:solidFill>
                <a:srgbClr val="666699"/>
              </a:solidFill>
              <a:prstDash val="solid"/>
            </a:ln>
          </c:spPr>
          <c:marker>
            <c:symbol val="star"/>
            <c:size val="5"/>
            <c:spPr>
              <a:noFill/>
              <a:ln>
                <a:solidFill>
                  <a:srgbClr val="666699"/>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Calculation'!$E$33:$K$33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6-7412-4291-AD5F-E41C43226FE0}"/>
            </c:ext>
          </c:extLst>
        </c:ser>
        <c:ser>
          <c:idx val="23"/>
          <c:order val="23"/>
          <c:tx>
            <c:strRef>
              <c:f>'Creep Calculation'!$D$34</c:f>
              <c:strCache>
                <c:ptCount val="1"/>
                <c:pt idx="0">
                  <c:v>24</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Calculation'!$E$34:$K$34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7-7412-4291-AD5F-E41C43226FE0}"/>
            </c:ext>
          </c:extLst>
        </c:ser>
        <c:ser>
          <c:idx val="24"/>
          <c:order val="24"/>
          <c:tx>
            <c:strRef>
              <c:f>'Creep Calculation'!$D$35</c:f>
              <c:strCache>
                <c:ptCount val="1"/>
                <c:pt idx="0">
                  <c:v>25</c:v>
                </c:pt>
              </c:strCache>
            </c:strRef>
          </c:tx>
          <c:spPr>
            <a:ln w="12700">
              <a:solidFill>
                <a:srgbClr val="003366"/>
              </a:solidFill>
              <a:prstDash val="solid"/>
            </a:ln>
          </c:spPr>
          <c:marker>
            <c:symbol val="plus"/>
            <c:size val="5"/>
            <c:spPr>
              <a:noFill/>
              <a:ln>
                <a:solidFill>
                  <a:srgbClr val="003366"/>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Calculation'!$E$35:$K$35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8-7412-4291-AD5F-E41C43226FE0}"/>
            </c:ext>
          </c:extLst>
        </c:ser>
        <c:ser>
          <c:idx val="25"/>
          <c:order val="25"/>
          <c:tx>
            <c:strRef>
              <c:f>'Creep Calculation'!$D$36</c:f>
              <c:strCache>
                <c:ptCount val="1"/>
                <c:pt idx="0">
                  <c:v>26</c:v>
                </c:pt>
              </c:strCache>
            </c:strRef>
          </c:tx>
          <c:spPr>
            <a:ln w="12700">
              <a:solidFill>
                <a:srgbClr val="339966"/>
              </a:solidFill>
              <a:prstDash val="solid"/>
            </a:ln>
          </c:spPr>
          <c:marker>
            <c:symbol val="dot"/>
            <c:size val="5"/>
            <c:spPr>
              <a:noFill/>
              <a:ln>
                <a:solidFill>
                  <a:srgbClr val="339966"/>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Calculation'!$E$36:$K$36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9-7412-4291-AD5F-E41C43226FE0}"/>
            </c:ext>
          </c:extLst>
        </c:ser>
        <c:ser>
          <c:idx val="26"/>
          <c:order val="26"/>
          <c:tx>
            <c:strRef>
              <c:f>'Creep Calculation'!$D$37</c:f>
              <c:strCache>
                <c:ptCount val="1"/>
                <c:pt idx="0">
                  <c:v>27</c:v>
                </c:pt>
              </c:strCache>
            </c:strRef>
          </c:tx>
          <c:spPr>
            <a:ln w="12700">
              <a:solidFill>
                <a:srgbClr val="003300"/>
              </a:solidFill>
              <a:prstDash val="solid"/>
            </a:ln>
          </c:spPr>
          <c:marker>
            <c:symbol val="dash"/>
            <c:size val="5"/>
            <c:spPr>
              <a:noFill/>
              <a:ln>
                <a:solidFill>
                  <a:srgbClr val="0033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Calculation'!$E$37:$K$37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A-7412-4291-AD5F-E41C43226FE0}"/>
            </c:ext>
          </c:extLst>
        </c:ser>
        <c:ser>
          <c:idx val="27"/>
          <c:order val="27"/>
          <c:tx>
            <c:strRef>
              <c:f>'Creep Calculation'!$D$38</c:f>
              <c:strCache>
                <c:ptCount val="1"/>
                <c:pt idx="0">
                  <c:v>28</c:v>
                </c:pt>
              </c:strCache>
            </c:strRef>
          </c:tx>
          <c:spPr>
            <a:ln w="12700">
              <a:solidFill>
                <a:srgbClr val="333300"/>
              </a:solidFill>
              <a:prstDash val="solid"/>
            </a:ln>
          </c:spPr>
          <c:marker>
            <c:symbol val="diamond"/>
            <c:size val="5"/>
            <c:spPr>
              <a:solidFill>
                <a:srgbClr val="333300"/>
              </a:solidFill>
              <a:ln>
                <a:solidFill>
                  <a:srgbClr val="3333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Calculation'!$E$38:$K$38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B-7412-4291-AD5F-E41C43226FE0}"/>
            </c:ext>
          </c:extLst>
        </c:ser>
        <c:ser>
          <c:idx val="28"/>
          <c:order val="28"/>
          <c:tx>
            <c:strRef>
              <c:f>'Creep Calculation'!$D$39</c:f>
              <c:strCache>
                <c:ptCount val="1"/>
                <c:pt idx="0">
                  <c:v>29</c:v>
                </c:pt>
              </c:strCache>
            </c:strRef>
          </c:tx>
          <c:spPr>
            <a:ln w="12700">
              <a:solidFill>
                <a:srgbClr val="993300"/>
              </a:solidFill>
              <a:prstDash val="solid"/>
            </a:ln>
          </c:spPr>
          <c:marker>
            <c:symbol val="square"/>
            <c:size val="5"/>
            <c:spPr>
              <a:solidFill>
                <a:srgbClr val="993300"/>
              </a:solidFill>
              <a:ln>
                <a:solidFill>
                  <a:srgbClr val="9933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Calculation'!$E$39:$K$39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C-7412-4291-AD5F-E41C43226FE0}"/>
            </c:ext>
          </c:extLst>
        </c:ser>
        <c:ser>
          <c:idx val="29"/>
          <c:order val="29"/>
          <c:tx>
            <c:strRef>
              <c:f>'Creep Calculation'!$D$40</c:f>
              <c:strCache>
                <c:ptCount val="1"/>
                <c:pt idx="0">
                  <c:v>30</c:v>
                </c:pt>
              </c:strCache>
            </c:strRef>
          </c:tx>
          <c:spPr>
            <a:ln w="12700">
              <a:solidFill>
                <a:srgbClr val="993366"/>
              </a:solidFill>
              <a:prstDash val="solid"/>
            </a:ln>
          </c:spPr>
          <c:marker>
            <c:symbol val="triangle"/>
            <c:size val="5"/>
            <c:spPr>
              <a:solidFill>
                <a:srgbClr val="993366"/>
              </a:solidFill>
              <a:ln>
                <a:solidFill>
                  <a:srgbClr val="993366"/>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Calculation'!$E$40:$K$40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D-7412-4291-AD5F-E41C43226FE0}"/>
            </c:ext>
          </c:extLst>
        </c:ser>
        <c:ser>
          <c:idx val="30"/>
          <c:order val="30"/>
          <c:tx>
            <c:strRef>
              <c:f>'Creep Calculation'!$D$41</c:f>
              <c:strCache>
                <c:ptCount val="1"/>
                <c:pt idx="0">
                  <c:v>31</c:v>
                </c:pt>
              </c:strCache>
            </c:strRef>
          </c:tx>
          <c:spPr>
            <a:ln w="12700">
              <a:solidFill>
                <a:srgbClr val="333399"/>
              </a:solidFill>
              <a:prstDash val="solid"/>
            </a:ln>
          </c:spPr>
          <c:marker>
            <c:symbol val="x"/>
            <c:size val="5"/>
            <c:spPr>
              <a:noFill/>
              <a:ln>
                <a:solidFill>
                  <a:srgbClr val="333399"/>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Calculation'!$E$41:$K$41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E-7412-4291-AD5F-E41C43226FE0}"/>
            </c:ext>
          </c:extLst>
        </c:ser>
        <c:ser>
          <c:idx val="31"/>
          <c:order val="31"/>
          <c:tx>
            <c:strRef>
              <c:f>'Creep Calculation'!$D$42</c:f>
              <c:strCache>
                <c:ptCount val="1"/>
                <c:pt idx="0">
                  <c:v>32</c:v>
                </c:pt>
              </c:strCache>
            </c:strRef>
          </c:tx>
          <c:spPr>
            <a:ln w="12700">
              <a:solidFill>
                <a:srgbClr val="CCFF99"/>
              </a:solidFill>
              <a:prstDash val="solid"/>
            </a:ln>
          </c:spPr>
          <c:marker>
            <c:symbol val="star"/>
            <c:size val="5"/>
            <c:spPr>
              <a:noFill/>
              <a:ln>
                <a:solidFill>
                  <a:srgbClr val="CCFF99"/>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Calculation'!$E$42:$K$42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F-7412-4291-AD5F-E41C43226FE0}"/>
            </c:ext>
          </c:extLst>
        </c:ser>
        <c:ser>
          <c:idx val="32"/>
          <c:order val="32"/>
          <c:tx>
            <c:strRef>
              <c:f>'Creep Calculation'!$D$43</c:f>
              <c:strCache>
                <c:ptCount val="1"/>
                <c:pt idx="0">
                  <c:v>33</c:v>
                </c:pt>
              </c:strCache>
            </c:strRef>
          </c:tx>
          <c:spPr>
            <a:ln w="12700">
              <a:solidFill>
                <a:srgbClr val="FFFFFF"/>
              </a:solidFill>
              <a:prstDash val="solid"/>
            </a:ln>
          </c:spPr>
          <c:marker>
            <c:symbol val="circle"/>
            <c:size val="5"/>
            <c:spPr>
              <a:solidFill>
                <a:srgbClr val="FFFFFF"/>
              </a:solidFill>
              <a:ln>
                <a:solidFill>
                  <a:srgbClr val="FFFFFF"/>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Calculation'!$E$43:$K$43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0-7412-4291-AD5F-E41C43226FE0}"/>
            </c:ext>
          </c:extLst>
        </c:ser>
        <c:ser>
          <c:idx val="33"/>
          <c:order val="33"/>
          <c:tx>
            <c:strRef>
              <c:f>'Creep Calculation'!$D$44</c:f>
              <c:strCache>
                <c:ptCount val="1"/>
                <c:pt idx="0">
                  <c:v>34</c:v>
                </c:pt>
              </c:strCache>
            </c:strRef>
          </c:tx>
          <c:spPr>
            <a:ln w="12700">
              <a:solidFill>
                <a:srgbClr val="FF0000"/>
              </a:solidFill>
              <a:prstDash val="solid"/>
            </a:ln>
          </c:spPr>
          <c:marker>
            <c:symbol val="plus"/>
            <c:size val="5"/>
            <c:spPr>
              <a:noFill/>
              <a:ln>
                <a:solidFill>
                  <a:srgbClr val="FF00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Calculation'!$E$44:$K$44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1-7412-4291-AD5F-E41C43226FE0}"/>
            </c:ext>
          </c:extLst>
        </c:ser>
        <c:ser>
          <c:idx val="34"/>
          <c:order val="34"/>
          <c:tx>
            <c:strRef>
              <c:f>'Creep Calculation'!$D$45</c:f>
              <c:strCache>
                <c:ptCount val="1"/>
                <c:pt idx="0">
                  <c:v>35</c:v>
                </c:pt>
              </c:strCache>
            </c:strRef>
          </c:tx>
          <c:spPr>
            <a:ln w="12700">
              <a:solidFill>
                <a:srgbClr val="00FF00"/>
              </a:solidFill>
              <a:prstDash val="solid"/>
            </a:ln>
          </c:spPr>
          <c:marker>
            <c:symbol val="dot"/>
            <c:size val="5"/>
            <c:spPr>
              <a:noFill/>
              <a:ln>
                <a:solidFill>
                  <a:srgbClr val="00FF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Calculation'!$E$45:$K$45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2-7412-4291-AD5F-E41C43226FE0}"/>
            </c:ext>
          </c:extLst>
        </c:ser>
        <c:ser>
          <c:idx val="35"/>
          <c:order val="35"/>
          <c:tx>
            <c:strRef>
              <c:f>'Creep Calculation'!$D$46</c:f>
              <c:strCache>
                <c:ptCount val="1"/>
                <c:pt idx="0">
                  <c:v>36</c:v>
                </c:pt>
              </c:strCache>
            </c:strRef>
          </c:tx>
          <c:spPr>
            <a:ln w="12700">
              <a:solidFill>
                <a:srgbClr val="0000FF"/>
              </a:solidFill>
              <a:prstDash val="solid"/>
            </a:ln>
          </c:spPr>
          <c:marker>
            <c:symbol val="dash"/>
            <c:size val="5"/>
            <c:spPr>
              <a:noFill/>
              <a:ln>
                <a:solidFill>
                  <a:srgbClr val="0000FF"/>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Calculation'!$E$46:$K$46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3-7412-4291-AD5F-E41C43226FE0}"/>
            </c:ext>
          </c:extLst>
        </c:ser>
        <c:ser>
          <c:idx val="36"/>
          <c:order val="36"/>
          <c:tx>
            <c:strRef>
              <c:f>'Creep Calculation'!$D$47</c:f>
              <c:strCache>
                <c:ptCount val="1"/>
                <c:pt idx="0">
                  <c:v>37</c:v>
                </c:pt>
              </c:strCache>
            </c:strRef>
          </c:tx>
          <c:spPr>
            <a:ln w="12700">
              <a:solidFill>
                <a:srgbClr val="FFFF00"/>
              </a:solidFill>
              <a:prstDash val="solid"/>
            </a:ln>
          </c:spPr>
          <c:marker>
            <c:symbol val="diamond"/>
            <c:size val="5"/>
            <c:spPr>
              <a:solidFill>
                <a:srgbClr val="FFFF00"/>
              </a:solidFill>
              <a:ln>
                <a:solidFill>
                  <a:srgbClr val="FFFF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Calculation'!$E$47:$K$47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4-7412-4291-AD5F-E41C43226FE0}"/>
            </c:ext>
          </c:extLst>
        </c:ser>
        <c:ser>
          <c:idx val="37"/>
          <c:order val="37"/>
          <c:tx>
            <c:strRef>
              <c:f>'Creep Calculation'!$D$48</c:f>
              <c:strCache>
                <c:ptCount val="1"/>
                <c:pt idx="0">
                  <c:v>38</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Calculation'!$E$48:$K$48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5-7412-4291-AD5F-E41C43226FE0}"/>
            </c:ext>
          </c:extLst>
        </c:ser>
        <c:ser>
          <c:idx val="38"/>
          <c:order val="38"/>
          <c:tx>
            <c:strRef>
              <c:f>'Creep Calculation'!$D$49</c:f>
              <c:strCache>
                <c:ptCount val="1"/>
                <c:pt idx="0">
                  <c:v>39</c:v>
                </c:pt>
              </c:strCache>
            </c:strRef>
          </c:tx>
          <c:spPr>
            <a:ln w="12700">
              <a:solidFill>
                <a:srgbClr val="00FFFF"/>
              </a:solidFill>
              <a:prstDash val="solid"/>
            </a:ln>
          </c:spPr>
          <c:marker>
            <c:symbol val="triangle"/>
            <c:size val="5"/>
            <c:spPr>
              <a:solidFill>
                <a:srgbClr val="00FFFF"/>
              </a:solidFill>
              <a:ln>
                <a:solidFill>
                  <a:srgbClr val="00FFFF"/>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Calculation'!$E$49:$K$49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6-7412-4291-AD5F-E41C43226FE0}"/>
            </c:ext>
          </c:extLst>
        </c:ser>
        <c:ser>
          <c:idx val="39"/>
          <c:order val="39"/>
          <c:tx>
            <c:strRef>
              <c:f>'Creep Calculation'!$D$50</c:f>
              <c:strCache>
                <c:ptCount val="1"/>
                <c:pt idx="0">
                  <c:v>40</c:v>
                </c:pt>
              </c:strCache>
            </c:strRef>
          </c:tx>
          <c:spPr>
            <a:ln w="12700">
              <a:solidFill>
                <a:srgbClr val="800000"/>
              </a:solidFill>
              <a:prstDash val="solid"/>
            </a:ln>
          </c:spPr>
          <c:marker>
            <c:symbol val="x"/>
            <c:size val="5"/>
            <c:spPr>
              <a:noFill/>
              <a:ln>
                <a:solidFill>
                  <a:srgbClr val="800000"/>
                </a:solidFill>
                <a:prstDash val="solid"/>
              </a:ln>
            </c:spPr>
          </c:marker>
          <c:cat>
            <c:strRef>
              <c:f>'Creep Calculation'!$E$10:$K$10</c:f>
              <c:strCache>
                <c:ptCount val="6"/>
                <c:pt idx="0">
                  <c:v>0</c:v>
                </c:pt>
                <c:pt idx="1">
                  <c:v>2</c:v>
                </c:pt>
                <c:pt idx="2">
                  <c:v>4</c:v>
                </c:pt>
                <c:pt idx="3">
                  <c:v>6</c:v>
                </c:pt>
                <c:pt idx="4">
                  <c:v>8</c:v>
                </c:pt>
                <c:pt idx="5">
                  <c:v>10</c:v>
                </c:pt>
              </c:strCache>
            </c:strRef>
          </c:cat>
          <c:val>
            <c:numRef>
              <c:f>'Creep Calculation'!$E$50:$K$50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27-7412-4291-AD5F-E41C43226FE0}"/>
            </c:ext>
          </c:extLst>
        </c:ser>
        <c:dLbls>
          <c:showLegendKey val="0"/>
          <c:showVal val="0"/>
          <c:showCatName val="0"/>
          <c:showSerName val="0"/>
          <c:showPercent val="0"/>
          <c:showBubbleSize val="0"/>
        </c:dLbls>
        <c:marker val="1"/>
        <c:smooth val="0"/>
        <c:axId val="535634496"/>
        <c:axId val="1"/>
      </c:lineChart>
      <c:catAx>
        <c:axId val="535634496"/>
        <c:scaling>
          <c:orientation val="minMax"/>
        </c:scaling>
        <c:delete val="0"/>
        <c:axPos val="b"/>
        <c:majorGridlines>
          <c:spPr>
            <a:ln w="3175">
              <a:solidFill>
                <a:srgbClr val="969696"/>
              </a:solidFill>
              <a:prstDash val="sysDash"/>
            </a:ln>
          </c:spPr>
        </c:majorGridlines>
        <c:title>
          <c:tx>
            <c:rich>
              <a:bodyPr/>
              <a:lstStyle/>
              <a:p>
                <a:pPr>
                  <a:defRPr sz="1125"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7431192660550461"/>
              <c:y val="0.918920621408810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25" b="1" i="0" u="none" strike="noStrike" baseline="0">
                    <a:solidFill>
                      <a:srgbClr val="333333"/>
                    </a:solidFill>
                    <a:latin typeface="Gill Sans MT"/>
                  </a:rPr>
                  <a:t>A</a:t>
                </a:r>
                <a:r>
                  <a:rPr lang="en-IE" sz="1125" b="1" i="0" u="none" strike="noStrike" baseline="-25000">
                    <a:solidFill>
                      <a:srgbClr val="333333"/>
                    </a:solidFill>
                    <a:latin typeface="Gill Sans MT"/>
                  </a:rPr>
                  <a:t>2</a:t>
                </a:r>
                <a:r>
                  <a:rPr lang="en-IE" sz="1125" b="1" i="0" u="none" strike="noStrike" baseline="0">
                    <a:solidFill>
                      <a:srgbClr val="333333"/>
                    </a:solidFill>
                    <a:latin typeface="Gill Sans MT"/>
                  </a:rPr>
                  <a:t> Readings</a:t>
                </a:r>
              </a:p>
            </c:rich>
          </c:tx>
          <c:layout>
            <c:manualLayout>
              <c:xMode val="edge"/>
              <c:yMode val="edge"/>
              <c:x val="2.5688073394495414E-2"/>
              <c:y val="0.36936993686599984"/>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535634496"/>
        <c:crosses val="autoZero"/>
        <c:crossBetween val="midCat"/>
      </c:valAx>
      <c:spPr>
        <a:solidFill>
          <a:srgbClr val="FFFFFF"/>
        </a:solidFill>
        <a:ln w="12700">
          <a:solidFill>
            <a:srgbClr val="333333"/>
          </a:solidFill>
          <a:prstDash val="solid"/>
        </a:ln>
      </c:spPr>
    </c:plotArea>
    <c:legend>
      <c:legendPos val="r"/>
      <c:layout>
        <c:manualLayout>
          <c:xMode val="edge"/>
          <c:yMode val="edge"/>
          <c:x val="0.86055045871559632"/>
          <c:y val="2.1621621621621623E-2"/>
          <c:w val="0.13027522935779812"/>
          <c:h val="0.75315447731195762"/>
        </c:manualLayout>
      </c:layout>
      <c:overlay val="0"/>
      <c:spPr>
        <a:solidFill>
          <a:srgbClr val="FFFFFF"/>
        </a:solidFill>
        <a:ln w="3175">
          <a:solidFill>
            <a:srgbClr val="000000"/>
          </a:solidFill>
          <a:prstDash val="solid"/>
        </a:ln>
      </c:spPr>
      <c:txPr>
        <a:bodyPr/>
        <a:lstStyle/>
        <a:p>
          <a:pPr>
            <a:defRPr sz="77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50"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A1"/><Relationship Id="rId1" Type="http://schemas.openxmlformats.org/officeDocument/2006/relationships/hyperlink" Target="#'Creep Calculation'!A1"/><Relationship Id="rId5" Type="http://schemas.openxmlformats.org/officeDocument/2006/relationships/image" Target="../media/image1.png"/><Relationship Id="rId4" Type="http://schemas.openxmlformats.org/officeDocument/2006/relationships/hyperlink" Target="#Contact_us"/></Relationships>
</file>

<file path=xl/drawings/_rels/drawing2.xml.rels><?xml version="1.0" encoding="UTF-8" standalone="yes"?>
<Relationships xmlns="http://schemas.openxmlformats.org/package/2006/relationships"><Relationship Id="rId3" Type="http://schemas.openxmlformats.org/officeDocument/2006/relationships/hyperlink" Target="#'Creep Calculation'!A1"/><Relationship Id="rId2" Type="http://schemas.openxmlformats.org/officeDocument/2006/relationships/hyperlink" Target="#Contact_us"/><Relationship Id="rId1" Type="http://schemas.openxmlformats.org/officeDocument/2006/relationships/hyperlink" Target="#Instructions!A1"/><Relationship Id="rId5" Type="http://schemas.openxmlformats.org/officeDocument/2006/relationships/image" Target="../media/image2.png"/><Relationship Id="rId4" Type="http://schemas.openxmlformats.org/officeDocument/2006/relationships/hyperlink" Target="#MegaCalc!A1"/></Relationships>
</file>

<file path=xl/drawings/_rels/drawing3.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xdr:from>
      <xdr:col>3</xdr:col>
      <xdr:colOff>333375</xdr:colOff>
      <xdr:row>13</xdr:row>
      <xdr:rowOff>95250</xdr:rowOff>
    </xdr:from>
    <xdr:to>
      <xdr:col>5</xdr:col>
      <xdr:colOff>523875</xdr:colOff>
      <xdr:row>14</xdr:row>
      <xdr:rowOff>238125</xdr:rowOff>
    </xdr:to>
    <xdr:sp macro="" textlink="">
      <xdr:nvSpPr>
        <xdr:cNvPr id="6152" name="Rectangle 8">
          <a:extLst>
            <a:ext uri="{FF2B5EF4-FFF2-40B4-BE49-F238E27FC236}">
              <a16:creationId xmlns:a16="http://schemas.microsoft.com/office/drawing/2014/main" id="{BE7099B0-B828-4026-BF51-03F43A35736C}"/>
            </a:ext>
          </a:extLst>
        </xdr:cNvPr>
        <xdr:cNvSpPr>
          <a:spLocks noChangeArrowheads="1"/>
        </xdr:cNvSpPr>
      </xdr:nvSpPr>
      <xdr:spPr bwMode="auto">
        <a:xfrm>
          <a:off x="1333500" y="4171950"/>
          <a:ext cx="1638300" cy="3333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xdr:from>
      <xdr:col>1</xdr:col>
      <xdr:colOff>133350</xdr:colOff>
      <xdr:row>27</xdr:row>
      <xdr:rowOff>104775</xdr:rowOff>
    </xdr:from>
    <xdr:to>
      <xdr:col>5</xdr:col>
      <xdr:colOff>676275</xdr:colOff>
      <xdr:row>29</xdr:row>
      <xdr:rowOff>38100</xdr:rowOff>
    </xdr:to>
    <xdr:sp macro="" textlink="">
      <xdr:nvSpPr>
        <xdr:cNvPr id="6157" name="Rectangle 13">
          <a:extLst>
            <a:ext uri="{FF2B5EF4-FFF2-40B4-BE49-F238E27FC236}">
              <a16:creationId xmlns:a16="http://schemas.microsoft.com/office/drawing/2014/main" id="{04337EE0-8129-4F11-AEB0-AEF670F78073}"/>
            </a:ext>
          </a:extLst>
        </xdr:cNvPr>
        <xdr:cNvSpPr>
          <a:spLocks noChangeArrowheads="1"/>
        </xdr:cNvSpPr>
      </xdr:nvSpPr>
      <xdr:spPr bwMode="auto">
        <a:xfrm>
          <a:off x="247650" y="7848600"/>
          <a:ext cx="2876550" cy="314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Insert absorbance values for the samples</a:t>
          </a:r>
        </a:p>
      </xdr:txBody>
    </xdr:sp>
    <xdr:clientData/>
  </xdr:twoCellAnchor>
  <xdr:twoCellAnchor>
    <xdr:from>
      <xdr:col>9</xdr:col>
      <xdr:colOff>295275</xdr:colOff>
      <xdr:row>35</xdr:row>
      <xdr:rowOff>66675</xdr:rowOff>
    </xdr:from>
    <xdr:to>
      <xdr:col>15</xdr:col>
      <xdr:colOff>180975</xdr:colOff>
      <xdr:row>40</xdr:row>
      <xdr:rowOff>47625</xdr:rowOff>
    </xdr:to>
    <xdr:sp macro="" textlink="">
      <xdr:nvSpPr>
        <xdr:cNvPr id="6164" name="Rectangle 20">
          <a:extLst>
            <a:ext uri="{FF2B5EF4-FFF2-40B4-BE49-F238E27FC236}">
              <a16:creationId xmlns:a16="http://schemas.microsoft.com/office/drawing/2014/main" id="{DFBC3030-08A0-436B-8A1F-899A0514DD8D}"/>
            </a:ext>
          </a:extLst>
        </xdr:cNvPr>
        <xdr:cNvSpPr>
          <a:spLocks noChangeArrowheads="1"/>
        </xdr:cNvSpPr>
      </xdr:nvSpPr>
      <xdr:spPr bwMode="auto">
        <a:xfrm>
          <a:off x="5010150" y="9334500"/>
          <a:ext cx="3600450" cy="16573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Creep calculation (optional)</a:t>
          </a:r>
        </a:p>
        <a:p>
          <a:pPr algn="l" rtl="0">
            <a:defRPr sz="1000"/>
          </a:pPr>
          <a:r>
            <a:rPr lang="en-GB" sz="1100" b="0" i="0" u="none" strike="noStrike" baseline="0">
              <a:solidFill>
                <a:srgbClr val="000000"/>
              </a:solidFill>
              <a:latin typeface="Gill Sans MT"/>
            </a:rPr>
            <a:t>If there is a “creep reaction” after the initial rapid reaction (A</a:t>
          </a:r>
          <a:r>
            <a:rPr lang="en-GB" sz="1100" b="0" i="0" u="none" strike="noStrike" baseline="-25000">
              <a:solidFill>
                <a:srgbClr val="000000"/>
              </a:solidFill>
              <a:latin typeface="Gill Sans MT"/>
            </a:rPr>
            <a:t>2; </a:t>
          </a:r>
          <a:r>
            <a:rPr lang="en-GB" sz="1100" b="0" i="0" u="none" strike="noStrike" baseline="0">
              <a:solidFill>
                <a:srgbClr val="000000"/>
              </a:solidFill>
              <a:latin typeface="Gill Sans MT"/>
            </a:rPr>
            <a:t>absorbance read at 10 minutes), then measure additional absorbance values at 12 and 14 min. Enter these values into the “creep reaction” calculation.  The program will automatically extrapolate to time zero and calculate the correct concentration of formaldehyde. </a:t>
          </a:r>
        </a:p>
      </xdr:txBody>
    </xdr:sp>
    <xdr:clientData/>
  </xdr:twoCellAnchor>
  <xdr:twoCellAnchor>
    <xdr:from>
      <xdr:col>13</xdr:col>
      <xdr:colOff>647700</xdr:colOff>
      <xdr:row>8</xdr:row>
      <xdr:rowOff>133350</xdr:rowOff>
    </xdr:from>
    <xdr:to>
      <xdr:col>15</xdr:col>
      <xdr:colOff>361950</xdr:colOff>
      <xdr:row>8</xdr:row>
      <xdr:rowOff>342900</xdr:rowOff>
    </xdr:to>
    <xdr:sp macro="" textlink="">
      <xdr:nvSpPr>
        <xdr:cNvPr id="6180" name="Text Box 36">
          <a:hlinkClick xmlns:r="http://schemas.openxmlformats.org/officeDocument/2006/relationships" r:id="rId1"/>
          <a:extLst>
            <a:ext uri="{FF2B5EF4-FFF2-40B4-BE49-F238E27FC236}">
              <a16:creationId xmlns:a16="http://schemas.microsoft.com/office/drawing/2014/main" id="{7125EF81-84EC-4196-9176-D42B872B7F8B}"/>
            </a:ext>
          </a:extLst>
        </xdr:cNvPr>
        <xdr:cNvSpPr txBox="1">
          <a:spLocks noChangeArrowheads="1"/>
        </xdr:cNvSpPr>
      </xdr:nvSpPr>
      <xdr:spPr bwMode="auto">
        <a:xfrm>
          <a:off x="7629525" y="1828800"/>
          <a:ext cx="11620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xdr:from>
      <xdr:col>13</xdr:col>
      <xdr:colOff>647700</xdr:colOff>
      <xdr:row>7</xdr:row>
      <xdr:rowOff>104775</xdr:rowOff>
    </xdr:from>
    <xdr:to>
      <xdr:col>15</xdr:col>
      <xdr:colOff>285750</xdr:colOff>
      <xdr:row>8</xdr:row>
      <xdr:rowOff>123825</xdr:rowOff>
    </xdr:to>
    <xdr:sp macro="" textlink="">
      <xdr:nvSpPr>
        <xdr:cNvPr id="6185" name="Text Box 41">
          <a:hlinkClick xmlns:r="http://schemas.openxmlformats.org/officeDocument/2006/relationships" r:id="rId2"/>
          <a:extLst>
            <a:ext uri="{FF2B5EF4-FFF2-40B4-BE49-F238E27FC236}">
              <a16:creationId xmlns:a16="http://schemas.microsoft.com/office/drawing/2014/main" id="{843FDFE8-7FF9-4101-9760-807314A7179C}"/>
            </a:ext>
          </a:extLst>
        </xdr:cNvPr>
        <xdr:cNvSpPr txBox="1">
          <a:spLocks noChangeArrowheads="1"/>
        </xdr:cNvSpPr>
      </xdr:nvSpPr>
      <xdr:spPr bwMode="auto">
        <a:xfrm>
          <a:off x="7629525" y="1628775"/>
          <a:ext cx="10858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11</xdr:col>
      <xdr:colOff>9525</xdr:colOff>
      <xdr:row>40</xdr:row>
      <xdr:rowOff>285750</xdr:rowOff>
    </xdr:from>
    <xdr:to>
      <xdr:col>13</xdr:col>
      <xdr:colOff>476250</xdr:colOff>
      <xdr:row>41</xdr:row>
      <xdr:rowOff>152400</xdr:rowOff>
    </xdr:to>
    <xdr:sp macro="" textlink="">
      <xdr:nvSpPr>
        <xdr:cNvPr id="6186" name="Text Box 42">
          <a:hlinkClick xmlns:r="http://schemas.openxmlformats.org/officeDocument/2006/relationships" r:id="rId1"/>
          <a:extLst>
            <a:ext uri="{FF2B5EF4-FFF2-40B4-BE49-F238E27FC236}">
              <a16:creationId xmlns:a16="http://schemas.microsoft.com/office/drawing/2014/main" id="{ABF327E3-0FCE-40BD-90E5-A32BE0D6ADE7}"/>
            </a:ext>
          </a:extLst>
        </xdr:cNvPr>
        <xdr:cNvSpPr txBox="1">
          <a:spLocks noChangeArrowheads="1"/>
        </xdr:cNvSpPr>
      </xdr:nvSpPr>
      <xdr:spPr bwMode="auto">
        <a:xfrm>
          <a:off x="6172200" y="11229975"/>
          <a:ext cx="12858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GB" sz="1000" b="0" i="0" u="sng" strike="noStrike" baseline="0">
              <a:solidFill>
                <a:srgbClr val="0000FF"/>
              </a:solidFill>
              <a:latin typeface="Arial"/>
              <a:cs typeface="Arial"/>
            </a:rPr>
            <a:t>Creep Calculation</a:t>
          </a:r>
        </a:p>
      </xdr:txBody>
    </xdr:sp>
    <xdr:clientData/>
  </xdr:twoCellAnchor>
  <xdr:twoCellAnchor>
    <xdr:from>
      <xdr:col>2</xdr:col>
      <xdr:colOff>19050</xdr:colOff>
      <xdr:row>10</xdr:row>
      <xdr:rowOff>85725</xdr:rowOff>
    </xdr:from>
    <xdr:to>
      <xdr:col>3</xdr:col>
      <xdr:colOff>219075</xdr:colOff>
      <xdr:row>10</xdr:row>
      <xdr:rowOff>285750</xdr:rowOff>
    </xdr:to>
    <xdr:sp macro="" textlink="">
      <xdr:nvSpPr>
        <xdr:cNvPr id="6187" name="Text Box 43">
          <a:hlinkClick xmlns:r="http://schemas.openxmlformats.org/officeDocument/2006/relationships" r:id="rId2"/>
          <a:extLst>
            <a:ext uri="{FF2B5EF4-FFF2-40B4-BE49-F238E27FC236}">
              <a16:creationId xmlns:a16="http://schemas.microsoft.com/office/drawing/2014/main" id="{72383B92-7B45-4FBE-BB93-117540308682}"/>
            </a:ext>
          </a:extLst>
        </xdr:cNvPr>
        <xdr:cNvSpPr txBox="1">
          <a:spLocks noChangeArrowheads="1"/>
        </xdr:cNvSpPr>
      </xdr:nvSpPr>
      <xdr:spPr bwMode="auto">
        <a:xfrm>
          <a:off x="295275" y="3009900"/>
          <a:ext cx="9239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2</xdr:col>
      <xdr:colOff>47625</xdr:colOff>
      <xdr:row>49</xdr:row>
      <xdr:rowOff>152400</xdr:rowOff>
    </xdr:from>
    <xdr:to>
      <xdr:col>3</xdr:col>
      <xdr:colOff>447675</xdr:colOff>
      <xdr:row>50</xdr:row>
      <xdr:rowOff>142875</xdr:rowOff>
    </xdr:to>
    <xdr:sp macro="" textlink="">
      <xdr:nvSpPr>
        <xdr:cNvPr id="6188" name="Text Box 44">
          <a:hlinkClick xmlns:r="http://schemas.openxmlformats.org/officeDocument/2006/relationships" r:id="rId3"/>
          <a:extLst>
            <a:ext uri="{FF2B5EF4-FFF2-40B4-BE49-F238E27FC236}">
              <a16:creationId xmlns:a16="http://schemas.microsoft.com/office/drawing/2014/main" id="{C5162E9E-D9CE-4616-AC23-BD2A551ECEF5}"/>
            </a:ext>
          </a:extLst>
        </xdr:cNvPr>
        <xdr:cNvSpPr txBox="1">
          <a:spLocks noChangeArrowheads="1"/>
        </xdr:cNvSpPr>
      </xdr:nvSpPr>
      <xdr:spPr bwMode="auto">
        <a:xfrm>
          <a:off x="323850" y="13763625"/>
          <a:ext cx="11239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7</xdr:col>
      <xdr:colOff>200025</xdr:colOff>
      <xdr:row>15</xdr:row>
      <xdr:rowOff>9525</xdr:rowOff>
    </xdr:from>
    <xdr:to>
      <xdr:col>12</xdr:col>
      <xdr:colOff>85725</xdr:colOff>
      <xdr:row>20</xdr:row>
      <xdr:rowOff>28575</xdr:rowOff>
    </xdr:to>
    <xdr:sp macro="" textlink="">
      <xdr:nvSpPr>
        <xdr:cNvPr id="6155" name="Rectangle 11">
          <a:extLst>
            <a:ext uri="{FF2B5EF4-FFF2-40B4-BE49-F238E27FC236}">
              <a16:creationId xmlns:a16="http://schemas.microsoft.com/office/drawing/2014/main" id="{9AF039AE-BC4B-4A8D-8326-10B6E7C1B4E0}"/>
            </a:ext>
          </a:extLst>
        </xdr:cNvPr>
        <xdr:cNvSpPr>
          <a:spLocks noChangeArrowheads="1"/>
        </xdr:cNvSpPr>
      </xdr:nvSpPr>
      <xdr:spPr bwMode="auto">
        <a:xfrm>
          <a:off x="4095750" y="4857750"/>
          <a:ext cx="2876550" cy="1143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Insert absorbance values for the blank</a:t>
          </a:r>
        </a:p>
        <a:p>
          <a:pPr algn="l" rtl="0">
            <a:defRPr sz="1000"/>
          </a:pPr>
          <a:r>
            <a:rPr lang="en-GB"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p>
      </xdr:txBody>
    </xdr:sp>
    <xdr:clientData/>
  </xdr:twoCellAnchor>
  <xdr:twoCellAnchor>
    <xdr:from>
      <xdr:col>1</xdr:col>
      <xdr:colOff>142875</xdr:colOff>
      <xdr:row>35</xdr:row>
      <xdr:rowOff>66676</xdr:rowOff>
    </xdr:from>
    <xdr:to>
      <xdr:col>6</xdr:col>
      <xdr:colOff>523875</xdr:colOff>
      <xdr:row>39</xdr:row>
      <xdr:rowOff>47626</xdr:rowOff>
    </xdr:to>
    <xdr:sp macro="" textlink="">
      <xdr:nvSpPr>
        <xdr:cNvPr id="6159" name="Rectangle 15">
          <a:extLst>
            <a:ext uri="{FF2B5EF4-FFF2-40B4-BE49-F238E27FC236}">
              <a16:creationId xmlns:a16="http://schemas.microsoft.com/office/drawing/2014/main" id="{6A04514B-A6F6-438D-B65A-03F61BEA59DE}"/>
            </a:ext>
          </a:extLst>
        </xdr:cNvPr>
        <xdr:cNvSpPr>
          <a:spLocks noChangeArrowheads="1"/>
        </xdr:cNvSpPr>
      </xdr:nvSpPr>
      <xdr:spPr bwMode="auto">
        <a:xfrm>
          <a:off x="257175" y="9334501"/>
          <a:ext cx="3438525" cy="1466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Extinction coefficient</a:t>
          </a:r>
        </a:p>
        <a:p>
          <a:pPr algn="l" rtl="0">
            <a:defRPr sz="1000"/>
          </a:pPr>
          <a:r>
            <a:rPr lang="en-GB" sz="1100" b="0" i="0" u="none" strike="noStrike" baseline="0">
              <a:solidFill>
                <a:srgbClr val="000000"/>
              </a:solidFill>
              <a:latin typeface="Gill Sans MT"/>
            </a:rPr>
            <a:t>The calculations are set for readings at 340 nm [extinction coefficient for NADH of 6.3 (1 x mol</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 x cm</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  For absorbance readings at 365 nm (Hg lamp; ext. coeff. 3.4) multiply the calculated values for formaldehyde by 1.8529. For absorbance readings at 334 nm (Hg lamp; ext. coeff. 6.18) multiply the calculated values for formaldehyde by 1.0194.   </a:t>
          </a:r>
        </a:p>
      </xdr:txBody>
    </xdr:sp>
    <xdr:clientData/>
  </xdr:twoCellAnchor>
  <xdr:twoCellAnchor>
    <xdr:from>
      <xdr:col>1</xdr:col>
      <xdr:colOff>142875</xdr:colOff>
      <xdr:row>30</xdr:row>
      <xdr:rowOff>57150</xdr:rowOff>
    </xdr:from>
    <xdr:to>
      <xdr:col>5</xdr:col>
      <xdr:colOff>685800</xdr:colOff>
      <xdr:row>34</xdr:row>
      <xdr:rowOff>57150</xdr:rowOff>
    </xdr:to>
    <xdr:sp macro="" textlink="">
      <xdr:nvSpPr>
        <xdr:cNvPr id="6208" name="Rectangle 64">
          <a:extLst>
            <a:ext uri="{FF2B5EF4-FFF2-40B4-BE49-F238E27FC236}">
              <a16:creationId xmlns:a16="http://schemas.microsoft.com/office/drawing/2014/main" id="{1A51448A-CBCC-4195-B120-5E935A7CFA63}"/>
            </a:ext>
          </a:extLst>
        </xdr:cNvPr>
        <xdr:cNvSpPr>
          <a:spLocks noChangeArrowheads="1"/>
        </xdr:cNvSpPr>
      </xdr:nvSpPr>
      <xdr:spPr bwMode="auto">
        <a:xfrm>
          <a:off x="257175" y="8372475"/>
          <a:ext cx="2876550" cy="762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Sample volume</a:t>
          </a:r>
        </a:p>
        <a:p>
          <a:pPr algn="l" rtl="0">
            <a:defRPr sz="1000"/>
          </a:pPr>
          <a:r>
            <a:rPr lang="en-GB" sz="1100" b="0" i="0" u="none" strike="noStrike" baseline="0">
              <a:solidFill>
                <a:srgbClr val="000000"/>
              </a:solidFill>
              <a:latin typeface="Gill Sans MT"/>
            </a:rPr>
            <a:t>If a sample volume other than 0.1 mL is used, enter the volume.</a:t>
          </a:r>
        </a:p>
      </xdr:txBody>
    </xdr:sp>
    <xdr:clientData/>
  </xdr:twoCellAnchor>
  <xdr:twoCellAnchor>
    <xdr:from>
      <xdr:col>9</xdr:col>
      <xdr:colOff>295275</xdr:colOff>
      <xdr:row>27</xdr:row>
      <xdr:rowOff>104775</xdr:rowOff>
    </xdr:from>
    <xdr:to>
      <xdr:col>14</xdr:col>
      <xdr:colOff>180975</xdr:colOff>
      <xdr:row>31</xdr:row>
      <xdr:rowOff>114300</xdr:rowOff>
    </xdr:to>
    <xdr:sp macro="" textlink="">
      <xdr:nvSpPr>
        <xdr:cNvPr id="6209" name="Rectangle 65">
          <a:extLst>
            <a:ext uri="{FF2B5EF4-FFF2-40B4-BE49-F238E27FC236}">
              <a16:creationId xmlns:a16="http://schemas.microsoft.com/office/drawing/2014/main" id="{02EB60A9-D179-43DE-8F16-F4BC532CCE18}"/>
            </a:ext>
          </a:extLst>
        </xdr:cNvPr>
        <xdr:cNvSpPr>
          <a:spLocks noChangeArrowheads="1"/>
        </xdr:cNvSpPr>
      </xdr:nvSpPr>
      <xdr:spPr bwMode="auto">
        <a:xfrm>
          <a:off x="5010150" y="7848600"/>
          <a:ext cx="2876550" cy="7715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dilution</a:t>
          </a:r>
        </a:p>
        <a:p>
          <a:pPr algn="l" rtl="0">
            <a:defRPr sz="1000"/>
          </a:pPr>
          <a:r>
            <a:rPr lang="en-GB" sz="1100" b="0" i="0" u="none" strike="noStrike" baseline="0">
              <a:solidFill>
                <a:srgbClr val="000000"/>
              </a:solidFill>
              <a:latin typeface="Gill Sans MT"/>
            </a:rPr>
            <a:t>If samples are diluted before assay, enter the dilution factor (e.g. 10 for 10-fold).</a:t>
          </a:r>
        </a:p>
      </xdr:txBody>
    </xdr:sp>
    <xdr:clientData/>
  </xdr:twoCellAnchor>
  <xdr:twoCellAnchor>
    <xdr:from>
      <xdr:col>13</xdr:col>
      <xdr:colOff>647700</xdr:colOff>
      <xdr:row>8</xdr:row>
      <xdr:rowOff>333375</xdr:rowOff>
    </xdr:from>
    <xdr:to>
      <xdr:col>15</xdr:col>
      <xdr:colOff>361950</xdr:colOff>
      <xdr:row>9</xdr:row>
      <xdr:rowOff>9525</xdr:rowOff>
    </xdr:to>
    <xdr:sp macro="" textlink="">
      <xdr:nvSpPr>
        <xdr:cNvPr id="6213" name="Text Box 69">
          <a:hlinkClick xmlns:r="http://schemas.openxmlformats.org/officeDocument/2006/relationships" r:id="rId4"/>
          <a:extLst>
            <a:ext uri="{FF2B5EF4-FFF2-40B4-BE49-F238E27FC236}">
              <a16:creationId xmlns:a16="http://schemas.microsoft.com/office/drawing/2014/main" id="{D3AF8DC6-762F-4B1A-AE65-FFD2232F2F93}"/>
            </a:ext>
          </a:extLst>
        </xdr:cNvPr>
        <xdr:cNvSpPr txBox="1">
          <a:spLocks noChangeArrowheads="1"/>
        </xdr:cNvSpPr>
      </xdr:nvSpPr>
      <xdr:spPr bwMode="auto">
        <a:xfrm>
          <a:off x="7629525" y="2028825"/>
          <a:ext cx="11620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4</xdr:col>
      <xdr:colOff>428625</xdr:colOff>
      <xdr:row>14</xdr:row>
      <xdr:rowOff>238125</xdr:rowOff>
    </xdr:from>
    <xdr:to>
      <xdr:col>4</xdr:col>
      <xdr:colOff>428625</xdr:colOff>
      <xdr:row>15</xdr:row>
      <xdr:rowOff>76200</xdr:rowOff>
    </xdr:to>
    <xdr:cxnSp macro="">
      <xdr:nvCxnSpPr>
        <xdr:cNvPr id="6382" name="AutoShape 92">
          <a:extLst>
            <a:ext uri="{FF2B5EF4-FFF2-40B4-BE49-F238E27FC236}">
              <a16:creationId xmlns:a16="http://schemas.microsoft.com/office/drawing/2014/main" id="{7C75977D-B190-476A-A8A1-1B6CCF5C75A7}"/>
            </a:ext>
          </a:extLst>
        </xdr:cNvPr>
        <xdr:cNvCxnSpPr>
          <a:cxnSpLocks noChangeShapeType="1"/>
          <a:stCxn id="6152" idx="2"/>
        </xdr:cNvCxnSpPr>
      </xdr:nvCxnSpPr>
      <xdr:spPr bwMode="auto">
        <a:xfrm>
          <a:off x="2152650" y="4505325"/>
          <a:ext cx="0" cy="419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647700</xdr:colOff>
      <xdr:row>40</xdr:row>
      <xdr:rowOff>47625</xdr:rowOff>
    </xdr:from>
    <xdr:to>
      <xdr:col>11</xdr:col>
      <xdr:colOff>657225</xdr:colOff>
      <xdr:row>40</xdr:row>
      <xdr:rowOff>285750</xdr:rowOff>
    </xdr:to>
    <xdr:cxnSp macro="">
      <xdr:nvCxnSpPr>
        <xdr:cNvPr id="6383" name="AutoShape 93">
          <a:extLst>
            <a:ext uri="{FF2B5EF4-FFF2-40B4-BE49-F238E27FC236}">
              <a16:creationId xmlns:a16="http://schemas.microsoft.com/office/drawing/2014/main" id="{D4A9A0E2-058F-428E-87E4-C991F92F0DA5}"/>
            </a:ext>
          </a:extLst>
        </xdr:cNvPr>
        <xdr:cNvCxnSpPr>
          <a:cxnSpLocks noChangeShapeType="1"/>
          <a:stCxn id="6164" idx="2"/>
          <a:endCxn id="6186" idx="0"/>
        </xdr:cNvCxnSpPr>
      </xdr:nvCxnSpPr>
      <xdr:spPr bwMode="auto">
        <a:xfrm>
          <a:off x="6810375" y="10991850"/>
          <a:ext cx="9525" cy="2381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523875</xdr:colOff>
      <xdr:row>25</xdr:row>
      <xdr:rowOff>66675</xdr:rowOff>
    </xdr:from>
    <xdr:to>
      <xdr:col>9</xdr:col>
      <xdr:colOff>295275</xdr:colOff>
      <xdr:row>29</xdr:row>
      <xdr:rowOff>114300</xdr:rowOff>
    </xdr:to>
    <xdr:cxnSp macro="">
      <xdr:nvCxnSpPr>
        <xdr:cNvPr id="6384" name="AutoShape 94">
          <a:extLst>
            <a:ext uri="{FF2B5EF4-FFF2-40B4-BE49-F238E27FC236}">
              <a16:creationId xmlns:a16="http://schemas.microsoft.com/office/drawing/2014/main" id="{F018DC7F-8E99-4E06-BC4C-8BA0DB3E3B14}"/>
            </a:ext>
          </a:extLst>
        </xdr:cNvPr>
        <xdr:cNvCxnSpPr>
          <a:cxnSpLocks noChangeShapeType="1"/>
          <a:stCxn id="6209" idx="1"/>
        </xdr:cNvCxnSpPr>
      </xdr:nvCxnSpPr>
      <xdr:spPr bwMode="auto">
        <a:xfrm flipH="1" flipV="1">
          <a:off x="4419600" y="7429500"/>
          <a:ext cx="590550" cy="8096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685800</xdr:colOff>
      <xdr:row>25</xdr:row>
      <xdr:rowOff>19050</xdr:rowOff>
    </xdr:from>
    <xdr:to>
      <xdr:col>6</xdr:col>
      <xdr:colOff>447675</xdr:colOff>
      <xdr:row>32</xdr:row>
      <xdr:rowOff>57150</xdr:rowOff>
    </xdr:to>
    <xdr:cxnSp macro="">
      <xdr:nvCxnSpPr>
        <xdr:cNvPr id="6385" name="AutoShape 95">
          <a:extLst>
            <a:ext uri="{FF2B5EF4-FFF2-40B4-BE49-F238E27FC236}">
              <a16:creationId xmlns:a16="http://schemas.microsoft.com/office/drawing/2014/main" id="{E5DBB9B5-C452-4EFC-AA36-AC44F54013FD}"/>
            </a:ext>
          </a:extLst>
        </xdr:cNvPr>
        <xdr:cNvCxnSpPr>
          <a:cxnSpLocks noChangeShapeType="1"/>
          <a:stCxn id="6208" idx="3"/>
        </xdr:cNvCxnSpPr>
      </xdr:nvCxnSpPr>
      <xdr:spPr bwMode="auto">
        <a:xfrm flipV="1">
          <a:off x="3133725" y="7381875"/>
          <a:ext cx="485775" cy="13716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238125</xdr:colOff>
      <xdr:row>17</xdr:row>
      <xdr:rowOff>85725</xdr:rowOff>
    </xdr:from>
    <xdr:to>
      <xdr:col>7</xdr:col>
      <xdr:colOff>200025</xdr:colOff>
      <xdr:row>18</xdr:row>
      <xdr:rowOff>171450</xdr:rowOff>
    </xdr:to>
    <xdr:cxnSp macro="">
      <xdr:nvCxnSpPr>
        <xdr:cNvPr id="6386" name="AutoShape 96">
          <a:extLst>
            <a:ext uri="{FF2B5EF4-FFF2-40B4-BE49-F238E27FC236}">
              <a16:creationId xmlns:a16="http://schemas.microsoft.com/office/drawing/2014/main" id="{DFC79829-9F49-4FB3-AD81-FFA868745286}"/>
            </a:ext>
          </a:extLst>
        </xdr:cNvPr>
        <xdr:cNvCxnSpPr>
          <a:cxnSpLocks noChangeShapeType="1"/>
          <a:stCxn id="6155" idx="1"/>
        </xdr:cNvCxnSpPr>
      </xdr:nvCxnSpPr>
      <xdr:spPr bwMode="auto">
        <a:xfrm flipH="1">
          <a:off x="1962150" y="5429250"/>
          <a:ext cx="2133600" cy="3333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523875</xdr:colOff>
      <xdr:row>25</xdr:row>
      <xdr:rowOff>47625</xdr:rowOff>
    </xdr:from>
    <xdr:to>
      <xdr:col>3</xdr:col>
      <xdr:colOff>685800</xdr:colOff>
      <xdr:row>27</xdr:row>
      <xdr:rowOff>104775</xdr:rowOff>
    </xdr:to>
    <xdr:cxnSp macro="">
      <xdr:nvCxnSpPr>
        <xdr:cNvPr id="6387" name="AutoShape 97">
          <a:extLst>
            <a:ext uri="{FF2B5EF4-FFF2-40B4-BE49-F238E27FC236}">
              <a16:creationId xmlns:a16="http://schemas.microsoft.com/office/drawing/2014/main" id="{09923D96-C76E-488F-9266-AAF159DB5AB7}"/>
            </a:ext>
          </a:extLst>
        </xdr:cNvPr>
        <xdr:cNvCxnSpPr>
          <a:cxnSpLocks noChangeShapeType="1"/>
          <a:stCxn id="6157" idx="0"/>
        </xdr:cNvCxnSpPr>
      </xdr:nvCxnSpPr>
      <xdr:spPr bwMode="auto">
        <a:xfrm flipH="1" flipV="1">
          <a:off x="1524000" y="7410450"/>
          <a:ext cx="161925" cy="4381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0</xdr:colOff>
      <xdr:row>1</xdr:row>
      <xdr:rowOff>0</xdr:rowOff>
    </xdr:from>
    <xdr:to>
      <xdr:col>16</xdr:col>
      <xdr:colOff>0</xdr:colOff>
      <xdr:row>6</xdr:row>
      <xdr:rowOff>62105</xdr:rowOff>
    </xdr:to>
    <xdr:pic>
      <xdr:nvPicPr>
        <xdr:cNvPr id="3" name="Picture 2">
          <a:extLst>
            <a:ext uri="{FF2B5EF4-FFF2-40B4-BE49-F238E27FC236}">
              <a16:creationId xmlns:a16="http://schemas.microsoft.com/office/drawing/2014/main" id="{8F51AD28-A2ED-4817-9316-393BFE4BE94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50"/>
          <a:ext cx="9820275" cy="15956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600075</xdr:colOff>
      <xdr:row>1</xdr:row>
      <xdr:rowOff>495300</xdr:rowOff>
    </xdr:from>
    <xdr:to>
      <xdr:col>8</xdr:col>
      <xdr:colOff>495300</xdr:colOff>
      <xdr:row>1</xdr:row>
      <xdr:rowOff>800100</xdr:rowOff>
    </xdr:to>
    <xdr:sp macro="" textlink="">
      <xdr:nvSpPr>
        <xdr:cNvPr id="2093" name="Text Box 45">
          <a:extLst>
            <a:ext uri="{FF2B5EF4-FFF2-40B4-BE49-F238E27FC236}">
              <a16:creationId xmlns:a16="http://schemas.microsoft.com/office/drawing/2014/main" id="{86DE28A2-E99A-4C7D-BEC0-12599CD67205}"/>
            </a:ext>
          </a:extLst>
        </xdr:cNvPr>
        <xdr:cNvSpPr txBox="1">
          <a:spLocks noChangeArrowheads="1"/>
        </xdr:cNvSpPr>
      </xdr:nvSpPr>
      <xdr:spPr bwMode="auto">
        <a:xfrm>
          <a:off x="2228850" y="590550"/>
          <a:ext cx="27527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FFFFFF"/>
              </a:solidFill>
              <a:latin typeface="Arial"/>
              <a:cs typeface="Arial"/>
            </a:rPr>
            <a:t>Ethanol (K-ETOH) Determination</a:t>
          </a:r>
        </a:p>
      </xdr:txBody>
    </xdr:sp>
    <xdr:clientData/>
  </xdr:twoCellAnchor>
  <xdr:twoCellAnchor>
    <xdr:from>
      <xdr:col>18</xdr:col>
      <xdr:colOff>371475</xdr:colOff>
      <xdr:row>3</xdr:row>
      <xdr:rowOff>85725</xdr:rowOff>
    </xdr:from>
    <xdr:to>
      <xdr:col>20</xdr:col>
      <xdr:colOff>447675</xdr:colOff>
      <xdr:row>4</xdr:row>
      <xdr:rowOff>76200</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D8CB5F9A-035F-4CBF-A7B6-3BDAA6DA64CD}"/>
            </a:ext>
          </a:extLst>
        </xdr:cNvPr>
        <xdr:cNvSpPr txBox="1">
          <a:spLocks noChangeArrowheads="1"/>
        </xdr:cNvSpPr>
      </xdr:nvSpPr>
      <xdr:spPr bwMode="auto">
        <a:xfrm>
          <a:off x="7943850" y="1638300"/>
          <a:ext cx="7905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18</xdr:col>
      <xdr:colOff>371475</xdr:colOff>
      <xdr:row>4</xdr:row>
      <xdr:rowOff>95250</xdr:rowOff>
    </xdr:from>
    <xdr:to>
      <xdr:col>20</xdr:col>
      <xdr:colOff>447675</xdr:colOff>
      <xdr:row>5</xdr:row>
      <xdr:rowOff>114300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F5842E27-DAC0-48CD-B862-8B37BF318F62}"/>
            </a:ext>
          </a:extLst>
        </xdr:cNvPr>
        <xdr:cNvSpPr txBox="1">
          <a:spLocks noChangeArrowheads="1"/>
        </xdr:cNvSpPr>
      </xdr:nvSpPr>
      <xdr:spPr bwMode="auto">
        <a:xfrm>
          <a:off x="7943850" y="1838325"/>
          <a:ext cx="79057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18</xdr:col>
      <xdr:colOff>371475</xdr:colOff>
      <xdr:row>2</xdr:row>
      <xdr:rowOff>76200</xdr:rowOff>
    </xdr:from>
    <xdr:to>
      <xdr:col>22</xdr:col>
      <xdr:colOff>9525</xdr:colOff>
      <xdr:row>3</xdr:row>
      <xdr:rowOff>76200</xdr:rowOff>
    </xdr:to>
    <xdr:sp macro="" textlink="">
      <xdr:nvSpPr>
        <xdr:cNvPr id="2080" name="Text Box 32">
          <a:hlinkClick xmlns:r="http://schemas.openxmlformats.org/officeDocument/2006/relationships" r:id="rId3"/>
          <a:extLst>
            <a:ext uri="{FF2B5EF4-FFF2-40B4-BE49-F238E27FC236}">
              <a16:creationId xmlns:a16="http://schemas.microsoft.com/office/drawing/2014/main" id="{7CEEECE6-C521-46AB-8C92-000FE36C81DB}"/>
            </a:ext>
          </a:extLst>
        </xdr:cNvPr>
        <xdr:cNvSpPr txBox="1">
          <a:spLocks noChangeArrowheads="1"/>
        </xdr:cNvSpPr>
      </xdr:nvSpPr>
      <xdr:spPr bwMode="auto">
        <a:xfrm>
          <a:off x="7943850" y="1438275"/>
          <a:ext cx="12287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xdr:from>
      <xdr:col>2</xdr:col>
      <xdr:colOff>19050</xdr:colOff>
      <xdr:row>53</xdr:row>
      <xdr:rowOff>180975</xdr:rowOff>
    </xdr:from>
    <xdr:to>
      <xdr:col>4</xdr:col>
      <xdr:colOff>114300</xdr:colOff>
      <xdr:row>54</xdr:row>
      <xdr:rowOff>161925</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BD931A1E-4CF7-4AE5-A7E9-440DFBB9D74C}"/>
            </a:ext>
          </a:extLst>
        </xdr:cNvPr>
        <xdr:cNvSpPr txBox="1">
          <a:spLocks noChangeArrowheads="1"/>
        </xdr:cNvSpPr>
      </xdr:nvSpPr>
      <xdr:spPr bwMode="auto">
        <a:xfrm>
          <a:off x="247650" y="11849100"/>
          <a:ext cx="14954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xdr:col>
      <xdr:colOff>0</xdr:colOff>
      <xdr:row>1</xdr:row>
      <xdr:rowOff>0</xdr:rowOff>
    </xdr:from>
    <xdr:to>
      <xdr:col>22</xdr:col>
      <xdr:colOff>0</xdr:colOff>
      <xdr:row>1</xdr:row>
      <xdr:rowOff>1623488</xdr:rowOff>
    </xdr:to>
    <xdr:pic>
      <xdr:nvPicPr>
        <xdr:cNvPr id="3" name="Picture 2">
          <a:extLst>
            <a:ext uri="{FF2B5EF4-FFF2-40B4-BE49-F238E27FC236}">
              <a16:creationId xmlns:a16="http://schemas.microsoft.com/office/drawing/2014/main" id="{186BB98E-4A34-4DE2-8466-B245FA977B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50"/>
          <a:ext cx="9991725" cy="1623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16</xdr:col>
      <xdr:colOff>57150</xdr:colOff>
      <xdr:row>10</xdr:row>
      <xdr:rowOff>120575</xdr:rowOff>
    </xdr:from>
    <xdr:to>
      <xdr:col>21</xdr:col>
      <xdr:colOff>2876550</xdr:colOff>
      <xdr:row>38</xdr:row>
      <xdr:rowOff>53899</xdr:rowOff>
    </xdr:to>
    <xdr:graphicFrame macro="">
      <xdr:nvGraphicFramePr>
        <xdr:cNvPr id="3190" name="Chart 8">
          <a:extLst>
            <a:ext uri="{FF2B5EF4-FFF2-40B4-BE49-F238E27FC236}">
              <a16:creationId xmlns:a16="http://schemas.microsoft.com/office/drawing/2014/main" id="{B1AD18FD-8938-46E5-86C4-1207FD781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1809750</xdr:colOff>
      <xdr:row>7</xdr:row>
      <xdr:rowOff>47625</xdr:rowOff>
    </xdr:from>
    <xdr:to>
      <xdr:col>21</xdr:col>
      <xdr:colOff>2581275</xdr:colOff>
      <xdr:row>7</xdr:row>
      <xdr:rowOff>257175</xdr:rowOff>
    </xdr:to>
    <xdr:sp macro="" textlink="">
      <xdr:nvSpPr>
        <xdr:cNvPr id="3092" name="Text Box 20">
          <a:hlinkClick xmlns:r="http://schemas.openxmlformats.org/officeDocument/2006/relationships" r:id="rId2"/>
          <a:extLst>
            <a:ext uri="{FF2B5EF4-FFF2-40B4-BE49-F238E27FC236}">
              <a16:creationId xmlns:a16="http://schemas.microsoft.com/office/drawing/2014/main" id="{22254B9A-3BFF-4628-A600-729B8E3B2726}"/>
            </a:ext>
          </a:extLst>
        </xdr:cNvPr>
        <xdr:cNvSpPr txBox="1">
          <a:spLocks noChangeArrowheads="1"/>
        </xdr:cNvSpPr>
      </xdr:nvSpPr>
      <xdr:spPr bwMode="auto">
        <a:xfrm>
          <a:off x="7791450" y="1847850"/>
          <a:ext cx="771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21</xdr:col>
      <xdr:colOff>1809750</xdr:colOff>
      <xdr:row>7</xdr:row>
      <xdr:rowOff>238125</xdr:rowOff>
    </xdr:from>
    <xdr:to>
      <xdr:col>21</xdr:col>
      <xdr:colOff>2600325</xdr:colOff>
      <xdr:row>9</xdr:row>
      <xdr:rowOff>161925</xdr:rowOff>
    </xdr:to>
    <xdr:sp macro="" textlink="">
      <xdr:nvSpPr>
        <xdr:cNvPr id="3094" name="Text Box 22">
          <a:hlinkClick xmlns:r="http://schemas.openxmlformats.org/officeDocument/2006/relationships" r:id="rId3"/>
          <a:extLst>
            <a:ext uri="{FF2B5EF4-FFF2-40B4-BE49-F238E27FC236}">
              <a16:creationId xmlns:a16="http://schemas.microsoft.com/office/drawing/2014/main" id="{1B1F0B4C-3936-4F23-BD94-E100CABE6386}"/>
            </a:ext>
          </a:extLst>
        </xdr:cNvPr>
        <xdr:cNvSpPr txBox="1">
          <a:spLocks noChangeArrowheads="1"/>
        </xdr:cNvSpPr>
      </xdr:nvSpPr>
      <xdr:spPr bwMode="auto">
        <a:xfrm>
          <a:off x="7791450" y="2038350"/>
          <a:ext cx="7905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21</xdr:col>
      <xdr:colOff>1809750</xdr:colOff>
      <xdr:row>6</xdr:row>
      <xdr:rowOff>38100</xdr:rowOff>
    </xdr:from>
    <xdr:to>
      <xdr:col>23</xdr:col>
      <xdr:colOff>66675</xdr:colOff>
      <xdr:row>7</xdr:row>
      <xdr:rowOff>9525</xdr:rowOff>
    </xdr:to>
    <xdr:sp macro="" textlink="">
      <xdr:nvSpPr>
        <xdr:cNvPr id="3101" name="Text Box 29">
          <a:hlinkClick xmlns:r="http://schemas.openxmlformats.org/officeDocument/2006/relationships" r:id="rId4"/>
          <a:extLst>
            <a:ext uri="{FF2B5EF4-FFF2-40B4-BE49-F238E27FC236}">
              <a16:creationId xmlns:a16="http://schemas.microsoft.com/office/drawing/2014/main" id="{0F442CE5-84AD-4E21-A21F-713D06A0D980}"/>
            </a:ext>
          </a:extLst>
        </xdr:cNvPr>
        <xdr:cNvSpPr txBox="1">
          <a:spLocks noChangeArrowheads="1"/>
        </xdr:cNvSpPr>
      </xdr:nvSpPr>
      <xdr:spPr bwMode="auto">
        <a:xfrm>
          <a:off x="7791450" y="1647825"/>
          <a:ext cx="12858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3</xdr:col>
      <xdr:colOff>19050</xdr:colOff>
      <xdr:row>51</xdr:row>
      <xdr:rowOff>76200</xdr:rowOff>
    </xdr:from>
    <xdr:to>
      <xdr:col>12</xdr:col>
      <xdr:colOff>152400</xdr:colOff>
      <xdr:row>52</xdr:row>
      <xdr:rowOff>76200</xdr:rowOff>
    </xdr:to>
    <xdr:sp macro="" textlink="">
      <xdr:nvSpPr>
        <xdr:cNvPr id="3106" name="Text Box 34">
          <a:hlinkClick xmlns:r="http://schemas.openxmlformats.org/officeDocument/2006/relationships" r:id="rId5"/>
          <a:extLst>
            <a:ext uri="{FF2B5EF4-FFF2-40B4-BE49-F238E27FC236}">
              <a16:creationId xmlns:a16="http://schemas.microsoft.com/office/drawing/2014/main" id="{F44ACFD7-25DA-454A-A380-A2206926AD74}"/>
            </a:ext>
          </a:extLst>
        </xdr:cNvPr>
        <xdr:cNvSpPr txBox="1">
          <a:spLocks noChangeArrowheads="1"/>
        </xdr:cNvSpPr>
      </xdr:nvSpPr>
      <xdr:spPr bwMode="auto">
        <a:xfrm>
          <a:off x="257175" y="10058400"/>
          <a:ext cx="16192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18</xdr:col>
      <xdr:colOff>390525</xdr:colOff>
      <xdr:row>9</xdr:row>
      <xdr:rowOff>19050</xdr:rowOff>
    </xdr:from>
    <xdr:to>
      <xdr:col>21</xdr:col>
      <xdr:colOff>152400</xdr:colOff>
      <xdr:row>10</xdr:row>
      <xdr:rowOff>9526</xdr:rowOff>
    </xdr:to>
    <xdr:sp macro="" textlink="">
      <xdr:nvSpPr>
        <xdr:cNvPr id="3109" name="Text Box 37">
          <a:extLst>
            <a:ext uri="{FF2B5EF4-FFF2-40B4-BE49-F238E27FC236}">
              <a16:creationId xmlns:a16="http://schemas.microsoft.com/office/drawing/2014/main" id="{DC7EED71-DB5F-4D37-B05E-88445E384066}"/>
            </a:ext>
          </a:extLst>
        </xdr:cNvPr>
        <xdr:cNvSpPr txBox="1">
          <a:spLocks noChangeArrowheads="1"/>
        </xdr:cNvSpPr>
      </xdr:nvSpPr>
      <xdr:spPr bwMode="auto">
        <a:xfrm>
          <a:off x="4286250" y="1981200"/>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GB" sz="900" b="0" i="0" u="none" strike="noStrike" baseline="0">
              <a:solidFill>
                <a:srgbClr val="000000"/>
              </a:solidFill>
              <a:latin typeface="Gill Sans MT"/>
            </a:rPr>
            <a:t>Click to choose a sample</a:t>
          </a:r>
        </a:p>
      </xdr:txBody>
    </xdr:sp>
    <xdr:clientData/>
  </xdr:twoCellAnchor>
  <xdr:twoCellAnchor>
    <xdr:from>
      <xdr:col>18</xdr:col>
      <xdr:colOff>152400</xdr:colOff>
      <xdr:row>9</xdr:row>
      <xdr:rowOff>95250</xdr:rowOff>
    </xdr:from>
    <xdr:to>
      <xdr:col>18</xdr:col>
      <xdr:colOff>371475</xdr:colOff>
      <xdr:row>9</xdr:row>
      <xdr:rowOff>95250</xdr:rowOff>
    </xdr:to>
    <xdr:sp macro="" textlink="">
      <xdr:nvSpPr>
        <xdr:cNvPr id="3199" name="Line 38">
          <a:extLst>
            <a:ext uri="{FF2B5EF4-FFF2-40B4-BE49-F238E27FC236}">
              <a16:creationId xmlns:a16="http://schemas.microsoft.com/office/drawing/2014/main" id="{972CC216-193D-46E5-9B24-DD6BC6BF3543}"/>
            </a:ext>
          </a:extLst>
        </xdr:cNvPr>
        <xdr:cNvSpPr>
          <a:spLocks noChangeShapeType="1"/>
        </xdr:cNvSpPr>
      </xdr:nvSpPr>
      <xdr:spPr bwMode="auto">
        <a:xfrm flipH="1">
          <a:off x="4048125" y="2057400"/>
          <a:ext cx="219075"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0</xdr:colOff>
      <xdr:row>1</xdr:row>
      <xdr:rowOff>1</xdr:rowOff>
    </xdr:from>
    <xdr:to>
      <xdr:col>23</xdr:col>
      <xdr:colOff>0</xdr:colOff>
      <xdr:row>5</xdr:row>
      <xdr:rowOff>262861</xdr:rowOff>
    </xdr:to>
    <xdr:pic>
      <xdr:nvPicPr>
        <xdr:cNvPr id="3" name="Picture 2">
          <a:extLst>
            <a:ext uri="{FF2B5EF4-FFF2-40B4-BE49-F238E27FC236}">
              <a16:creationId xmlns:a16="http://schemas.microsoft.com/office/drawing/2014/main" id="{973D8FEF-C3DC-4C3E-ADB2-6A9B7F404C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5" y="95251"/>
          <a:ext cx="8886825" cy="14439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zoomScale="115" zoomScaleNormal="115" workbookViewId="0"/>
  </sheetViews>
  <sheetFormatPr defaultColWidth="12.28515625" defaultRowHeight="15" x14ac:dyDescent="0.3"/>
  <cols>
    <col min="1" max="1" width="1.7109375" style="23" customWidth="1"/>
    <col min="2" max="2" width="2.42578125" style="23" customWidth="1"/>
    <col min="3" max="3" width="10.85546875" style="40" customWidth="1"/>
    <col min="4" max="8" width="10.85546875" style="23" customWidth="1"/>
    <col min="9" max="9" width="1.42578125" style="23" customWidth="1"/>
    <col min="10" max="12" width="14" style="23" customWidth="1"/>
    <col min="13" max="13" width="1.5703125" style="23" customWidth="1"/>
    <col min="14" max="15" width="14" style="23" customWidth="1"/>
    <col min="16" max="16" width="6.7109375" style="23" customWidth="1"/>
    <col min="17" max="17" width="73.140625" style="23" hidden="1" customWidth="1"/>
    <col min="18" max="16384" width="12.28515625" style="23"/>
  </cols>
  <sheetData>
    <row r="1" spans="1:17" ht="7.9" customHeight="1" x14ac:dyDescent="0.3">
      <c r="A1" s="22"/>
      <c r="B1" s="22"/>
      <c r="C1" s="37"/>
      <c r="D1" s="22"/>
      <c r="E1" s="22"/>
      <c r="F1" s="22"/>
      <c r="G1" s="22"/>
      <c r="H1" s="22"/>
      <c r="I1" s="22"/>
      <c r="J1" s="22"/>
      <c r="K1" s="22"/>
      <c r="L1" s="22"/>
      <c r="M1" s="22"/>
      <c r="N1" s="22"/>
      <c r="O1" s="22"/>
      <c r="P1" s="22"/>
      <c r="Q1" s="22"/>
    </row>
    <row r="2" spans="1:17" ht="13.9" customHeight="1" x14ac:dyDescent="0.3">
      <c r="A2" s="22"/>
      <c r="B2" s="25"/>
      <c r="C2" s="38"/>
      <c r="D2" s="25"/>
      <c r="E2" s="25"/>
      <c r="F2" s="25"/>
      <c r="G2" s="25"/>
      <c r="H2" s="25"/>
      <c r="I2" s="25"/>
      <c r="J2" s="25"/>
      <c r="K2" s="25"/>
      <c r="L2" s="25"/>
      <c r="M2" s="25"/>
      <c r="N2" s="25"/>
      <c r="O2" s="25"/>
      <c r="P2" s="25"/>
      <c r="Q2" s="22"/>
    </row>
    <row r="3" spans="1:17" ht="27" customHeight="1" x14ac:dyDescent="0.3">
      <c r="A3" s="22"/>
      <c r="B3" s="25"/>
      <c r="C3" s="38"/>
      <c r="D3" s="26"/>
      <c r="E3" s="26"/>
      <c r="F3" s="26"/>
      <c r="G3" s="26"/>
      <c r="H3" s="26"/>
      <c r="I3" s="26"/>
      <c r="J3" s="26"/>
      <c r="K3" s="26"/>
      <c r="L3" s="26"/>
      <c r="M3" s="26"/>
      <c r="N3" s="26"/>
      <c r="O3" s="83"/>
      <c r="P3" s="25"/>
      <c r="Q3" s="22"/>
    </row>
    <row r="4" spans="1:17" ht="27" customHeight="1" x14ac:dyDescent="0.3">
      <c r="A4" s="22"/>
      <c r="B4" s="25"/>
      <c r="C4" s="38"/>
      <c r="D4" s="26"/>
      <c r="E4" s="26"/>
      <c r="F4" s="26"/>
      <c r="G4" s="26"/>
      <c r="H4" s="26"/>
      <c r="I4" s="26"/>
      <c r="J4" s="26"/>
      <c r="K4" s="26"/>
      <c r="L4" s="26"/>
      <c r="M4" s="26"/>
      <c r="N4" s="26"/>
      <c r="O4" s="83"/>
      <c r="P4" s="25"/>
      <c r="Q4" s="22"/>
    </row>
    <row r="5" spans="1:17" ht="39.75" customHeight="1" x14ac:dyDescent="0.3">
      <c r="A5" s="22"/>
      <c r="B5" s="25"/>
      <c r="C5" s="39"/>
      <c r="D5" s="56"/>
      <c r="E5" s="56"/>
      <c r="F5" s="56"/>
      <c r="G5" s="56"/>
      <c r="H5" s="56"/>
      <c r="I5" s="56"/>
      <c r="J5" s="56"/>
      <c r="K5" s="56"/>
      <c r="L5" s="56"/>
      <c r="M5" s="56"/>
      <c r="N5" s="56"/>
      <c r="O5" s="83"/>
      <c r="P5" s="25"/>
      <c r="Q5" s="22"/>
    </row>
    <row r="6" spans="1:17" ht="13.9" customHeight="1" x14ac:dyDescent="0.3">
      <c r="A6" s="22"/>
      <c r="B6" s="25"/>
      <c r="C6" s="39"/>
      <c r="D6" s="27"/>
      <c r="E6" s="27"/>
      <c r="F6" s="27"/>
      <c r="G6" s="27"/>
      <c r="H6" s="27"/>
      <c r="I6" s="27"/>
      <c r="J6" s="27"/>
      <c r="K6" s="27"/>
      <c r="L6" s="27"/>
      <c r="M6" s="27"/>
      <c r="N6" s="27"/>
      <c r="O6" s="83"/>
      <c r="P6" s="25"/>
      <c r="Q6" s="22"/>
    </row>
    <row r="7" spans="1:17" ht="13.9" customHeight="1" x14ac:dyDescent="0.3">
      <c r="A7" s="22"/>
      <c r="B7" s="25"/>
      <c r="C7" s="39"/>
      <c r="D7" s="27"/>
      <c r="E7" s="27"/>
      <c r="F7" s="27"/>
      <c r="G7" s="27"/>
      <c r="H7" s="27"/>
      <c r="I7" s="27"/>
      <c r="J7" s="27"/>
      <c r="K7" s="27"/>
      <c r="L7" s="27"/>
      <c r="M7" s="27"/>
      <c r="N7" s="27"/>
      <c r="O7" s="83"/>
      <c r="P7" s="25"/>
      <c r="Q7" s="22"/>
    </row>
    <row r="8" spans="1:17" ht="13.9" customHeight="1" x14ac:dyDescent="0.3">
      <c r="A8" s="22"/>
      <c r="B8" s="25"/>
      <c r="C8" s="39"/>
      <c r="D8" s="27"/>
      <c r="E8" s="27"/>
      <c r="F8" s="27"/>
      <c r="G8" s="27"/>
      <c r="H8" s="27"/>
      <c r="I8" s="27"/>
      <c r="J8" s="27"/>
      <c r="K8" s="27"/>
      <c r="L8" s="27"/>
      <c r="M8" s="27"/>
      <c r="N8" s="27"/>
      <c r="O8" s="83"/>
      <c r="P8" s="25"/>
      <c r="Q8" s="22"/>
    </row>
    <row r="9" spans="1:17" s="22" customFormat="1" ht="43.15" customHeight="1" x14ac:dyDescent="0.4">
      <c r="B9" s="25"/>
      <c r="C9" s="84" t="s">
        <v>23</v>
      </c>
      <c r="D9" s="47"/>
      <c r="E9" s="47"/>
      <c r="F9" s="47"/>
      <c r="G9" s="47"/>
      <c r="H9" s="47"/>
      <c r="I9" s="47"/>
      <c r="J9" s="47"/>
      <c r="K9" s="47"/>
      <c r="L9" s="47"/>
      <c r="M9" s="47"/>
      <c r="N9" s="47"/>
      <c r="O9" s="83"/>
      <c r="P9" s="25"/>
    </row>
    <row r="10" spans="1:17" s="22" customFormat="1" ht="54" customHeight="1" x14ac:dyDescent="0.3">
      <c r="B10" s="25"/>
      <c r="C10" s="119" t="s">
        <v>30</v>
      </c>
      <c r="D10" s="120"/>
      <c r="E10" s="120"/>
      <c r="F10" s="120"/>
      <c r="G10" s="120"/>
      <c r="H10" s="120"/>
      <c r="I10" s="120"/>
      <c r="J10" s="120"/>
      <c r="K10" s="120"/>
      <c r="L10" s="120"/>
      <c r="M10" s="120"/>
      <c r="N10" s="120"/>
      <c r="O10" s="120"/>
      <c r="P10" s="25"/>
    </row>
    <row r="11" spans="1:17" s="22" customFormat="1" ht="55.15" customHeight="1" x14ac:dyDescent="0.4">
      <c r="B11" s="25"/>
      <c r="C11" s="84" t="s">
        <v>25</v>
      </c>
      <c r="D11" s="49"/>
      <c r="E11" s="49"/>
      <c r="F11" s="49"/>
      <c r="G11" s="49"/>
      <c r="H11" s="49"/>
      <c r="I11" s="49"/>
      <c r="J11" s="49"/>
      <c r="K11" s="49"/>
      <c r="L11" s="49"/>
      <c r="M11" s="49"/>
      <c r="N11" s="49"/>
      <c r="O11" s="25"/>
      <c r="P11" s="25"/>
    </row>
    <row r="12" spans="1:17" s="22" customFormat="1" ht="18.75" x14ac:dyDescent="0.35">
      <c r="B12" s="25"/>
      <c r="C12" s="81" t="s">
        <v>28</v>
      </c>
      <c r="D12" s="49"/>
      <c r="E12" s="49"/>
      <c r="F12" s="49"/>
      <c r="G12" s="49"/>
      <c r="H12" s="49"/>
      <c r="I12" s="49"/>
      <c r="J12" s="49"/>
      <c r="K12" s="49"/>
      <c r="L12" s="49"/>
      <c r="M12" s="49"/>
      <c r="N12" s="49"/>
      <c r="O12" s="25"/>
      <c r="P12" s="25"/>
    </row>
    <row r="13" spans="1:17" s="22" customFormat="1" ht="17.25" x14ac:dyDescent="0.35">
      <c r="B13" s="25"/>
      <c r="C13" s="81" t="s">
        <v>29</v>
      </c>
      <c r="D13" s="49"/>
      <c r="E13" s="49"/>
      <c r="F13" s="49"/>
      <c r="G13" s="49"/>
      <c r="H13" s="49"/>
      <c r="I13" s="49"/>
      <c r="J13" s="49"/>
      <c r="K13" s="49"/>
      <c r="L13" s="49"/>
      <c r="M13" s="49"/>
      <c r="N13" s="49"/>
      <c r="O13" s="25"/>
      <c r="P13" s="25"/>
    </row>
    <row r="14" spans="1:17" s="22" customFormat="1" x14ac:dyDescent="0.3">
      <c r="B14" s="25"/>
      <c r="C14" s="38"/>
      <c r="D14" s="49"/>
      <c r="E14" s="49"/>
      <c r="F14" s="49"/>
      <c r="G14" s="49"/>
      <c r="H14" s="49"/>
      <c r="I14" s="49"/>
      <c r="J14" s="49"/>
      <c r="K14" s="49"/>
      <c r="L14" s="49"/>
      <c r="M14" s="49"/>
      <c r="N14" s="49"/>
      <c r="O14" s="25"/>
      <c r="P14" s="25"/>
    </row>
    <row r="15" spans="1:17" s="22" customFormat="1" ht="46.15" customHeight="1" x14ac:dyDescent="0.3">
      <c r="B15" s="25"/>
      <c r="C15" s="38"/>
      <c r="D15" s="49"/>
      <c r="E15" s="49"/>
      <c r="F15" s="49"/>
      <c r="G15" s="49"/>
      <c r="H15" s="49"/>
      <c r="I15" s="49"/>
      <c r="J15" s="49"/>
      <c r="K15" s="49"/>
      <c r="L15" s="49"/>
      <c r="M15" s="49"/>
      <c r="N15" s="49"/>
      <c r="O15" s="25"/>
      <c r="P15" s="25"/>
    </row>
    <row r="16" spans="1:17" s="22" customFormat="1" x14ac:dyDescent="0.3">
      <c r="B16" s="25"/>
      <c r="C16" s="110" t="s">
        <v>17</v>
      </c>
      <c r="D16" s="85"/>
      <c r="E16" s="86"/>
      <c r="F16" s="87"/>
      <c r="G16" s="49"/>
      <c r="H16" s="49"/>
      <c r="I16" s="49"/>
      <c r="J16" s="49"/>
      <c r="K16" s="49"/>
      <c r="L16" s="49"/>
      <c r="M16" s="49"/>
      <c r="N16" s="25"/>
      <c r="O16" s="25"/>
      <c r="P16" s="25"/>
    </row>
    <row r="17" spans="2:16" s="22" customFormat="1" ht="24.4" customHeight="1" x14ac:dyDescent="0.3">
      <c r="B17" s="25"/>
      <c r="C17" s="24"/>
      <c r="D17" s="88" t="s">
        <v>18</v>
      </c>
      <c r="E17" s="24"/>
      <c r="F17" s="25"/>
      <c r="G17" s="25"/>
      <c r="H17" s="25"/>
      <c r="I17" s="25"/>
      <c r="J17" s="25"/>
      <c r="K17" s="25"/>
      <c r="L17" s="25"/>
      <c r="M17" s="25"/>
      <c r="N17" s="25"/>
      <c r="O17" s="25"/>
      <c r="P17" s="25"/>
    </row>
    <row r="18" spans="2:16" s="22" customFormat="1" ht="19.5" x14ac:dyDescent="0.4">
      <c r="B18" s="25"/>
      <c r="C18" s="27"/>
      <c r="D18" s="89" t="s">
        <v>15</v>
      </c>
      <c r="E18" s="89" t="s">
        <v>16</v>
      </c>
      <c r="F18" s="27"/>
      <c r="G18" s="27"/>
      <c r="H18" s="27"/>
      <c r="I18" s="25"/>
      <c r="J18" s="25"/>
      <c r="K18" s="25"/>
      <c r="L18" s="25"/>
      <c r="M18" s="25"/>
      <c r="N18" s="25"/>
      <c r="O18" s="25"/>
      <c r="P18" s="25"/>
    </row>
    <row r="19" spans="2:16" s="22" customFormat="1" x14ac:dyDescent="0.3">
      <c r="B19" s="25"/>
      <c r="C19" s="27">
        <v>1</v>
      </c>
      <c r="D19" s="90"/>
      <c r="E19" s="90"/>
      <c r="F19" s="27"/>
      <c r="G19" s="27"/>
      <c r="H19" s="27"/>
      <c r="I19" s="25"/>
      <c r="J19" s="25"/>
      <c r="K19" s="25"/>
      <c r="L19" s="25"/>
      <c r="M19" s="25"/>
      <c r="N19" s="25"/>
      <c r="O19" s="25"/>
      <c r="P19" s="25"/>
    </row>
    <row r="20" spans="2:16" s="22" customFormat="1" x14ac:dyDescent="0.3">
      <c r="B20" s="25"/>
      <c r="C20" s="27">
        <v>2</v>
      </c>
      <c r="D20" s="90"/>
      <c r="E20" s="90"/>
      <c r="F20" s="27"/>
      <c r="G20" s="27"/>
      <c r="H20" s="27"/>
      <c r="I20" s="25"/>
      <c r="J20" s="25"/>
      <c r="K20" s="25"/>
      <c r="L20" s="25"/>
      <c r="M20" s="25"/>
      <c r="N20" s="25"/>
      <c r="O20" s="25"/>
      <c r="P20" s="25"/>
    </row>
    <row r="21" spans="2:16" s="22" customFormat="1" x14ac:dyDescent="0.3">
      <c r="B21" s="25"/>
      <c r="C21" s="25"/>
      <c r="D21" s="25"/>
      <c r="E21" s="25"/>
      <c r="F21" s="25"/>
      <c r="G21" s="25"/>
      <c r="H21" s="25"/>
      <c r="I21" s="27"/>
      <c r="J21" s="27"/>
      <c r="K21" s="27"/>
      <c r="L21" s="27"/>
      <c r="M21" s="27"/>
      <c r="N21" s="25"/>
      <c r="O21" s="25"/>
      <c r="P21" s="25"/>
    </row>
    <row r="22" spans="2:16" s="22" customFormat="1" x14ac:dyDescent="0.3">
      <c r="B22" s="25"/>
      <c r="C22" s="25"/>
      <c r="D22" s="88" t="s">
        <v>19</v>
      </c>
      <c r="E22" s="25"/>
      <c r="F22" s="25"/>
      <c r="G22" s="25"/>
      <c r="H22" s="25"/>
      <c r="I22" s="25"/>
      <c r="J22" s="88" t="s">
        <v>1</v>
      </c>
      <c r="K22" s="91"/>
      <c r="L22" s="91"/>
      <c r="M22" s="25"/>
      <c r="N22" s="25"/>
      <c r="O22" s="25"/>
      <c r="P22" s="25"/>
    </row>
    <row r="23" spans="2:16" s="22" customFormat="1" ht="49.5" x14ac:dyDescent="0.3">
      <c r="B23" s="25"/>
      <c r="C23" s="30" t="s">
        <v>0</v>
      </c>
      <c r="D23" s="92" t="s">
        <v>15</v>
      </c>
      <c r="E23" s="92" t="s">
        <v>16</v>
      </c>
      <c r="F23" s="92" t="s">
        <v>20</v>
      </c>
      <c r="G23" s="30" t="s">
        <v>21</v>
      </c>
      <c r="H23" s="30" t="s">
        <v>22</v>
      </c>
      <c r="I23" s="93"/>
      <c r="J23" s="116" t="s">
        <v>37</v>
      </c>
      <c r="K23" s="116" t="s">
        <v>34</v>
      </c>
      <c r="L23" s="116" t="s">
        <v>35</v>
      </c>
      <c r="M23" s="117"/>
      <c r="N23" s="116" t="s">
        <v>34</v>
      </c>
      <c r="O23" s="116" t="s">
        <v>36</v>
      </c>
      <c r="P23" s="25"/>
    </row>
    <row r="24" spans="2:16" s="22" customFormat="1" x14ac:dyDescent="0.3">
      <c r="B24" s="25"/>
      <c r="C24" s="94"/>
      <c r="D24" s="90"/>
      <c r="E24" s="90"/>
      <c r="F24" s="61"/>
      <c r="G24" s="95">
        <v>0.1</v>
      </c>
      <c r="H24" s="94">
        <v>1</v>
      </c>
      <c r="I24" s="25"/>
      <c r="J24" s="61" t="s">
        <v>24</v>
      </c>
      <c r="K24" s="96"/>
      <c r="L24" s="96"/>
      <c r="M24" s="25"/>
      <c r="N24" s="97"/>
      <c r="O24" s="96" t="s">
        <v>24</v>
      </c>
      <c r="P24" s="25"/>
    </row>
    <row r="25" spans="2:16" s="22" customFormat="1" x14ac:dyDescent="0.3">
      <c r="B25" s="25"/>
      <c r="C25" s="94"/>
      <c r="D25" s="90"/>
      <c r="E25" s="90"/>
      <c r="F25" s="61"/>
      <c r="G25" s="95">
        <v>0.1</v>
      </c>
      <c r="H25" s="94">
        <v>1</v>
      </c>
      <c r="I25" s="25"/>
      <c r="J25" s="61" t="s">
        <v>24</v>
      </c>
      <c r="K25" s="96"/>
      <c r="L25" s="96"/>
      <c r="M25" s="25"/>
      <c r="N25" s="97"/>
      <c r="O25" s="96" t="s">
        <v>24</v>
      </c>
      <c r="P25" s="25"/>
    </row>
    <row r="26" spans="2:16" s="22" customFormat="1" x14ac:dyDescent="0.3">
      <c r="B26" s="25"/>
      <c r="C26" s="94"/>
      <c r="D26" s="90"/>
      <c r="E26" s="90"/>
      <c r="F26" s="61"/>
      <c r="G26" s="95">
        <v>0.1</v>
      </c>
      <c r="H26" s="94">
        <v>1</v>
      </c>
      <c r="I26" s="25"/>
      <c r="J26" s="61" t="s">
        <v>24</v>
      </c>
      <c r="K26" s="96"/>
      <c r="L26" s="96"/>
      <c r="M26" s="25"/>
      <c r="N26" s="97"/>
      <c r="O26" s="96" t="s">
        <v>24</v>
      </c>
      <c r="P26" s="25"/>
    </row>
    <row r="27" spans="2:16" s="22" customFormat="1" x14ac:dyDescent="0.3">
      <c r="B27" s="25"/>
      <c r="C27" s="38"/>
      <c r="D27" s="50"/>
      <c r="E27" s="50"/>
      <c r="F27" s="50"/>
      <c r="G27" s="50"/>
      <c r="H27" s="50"/>
      <c r="I27" s="50"/>
      <c r="J27" s="50"/>
      <c r="K27" s="50"/>
      <c r="L27" s="50"/>
      <c r="M27" s="50"/>
      <c r="N27" s="50"/>
      <c r="O27" s="25"/>
      <c r="P27" s="25"/>
    </row>
    <row r="28" spans="2:16" s="22" customFormat="1" x14ac:dyDescent="0.3">
      <c r="B28" s="25"/>
      <c r="C28" s="38"/>
      <c r="D28" s="50"/>
      <c r="E28" s="50"/>
      <c r="F28" s="50"/>
      <c r="G28" s="50"/>
      <c r="H28" s="50"/>
      <c r="I28" s="50"/>
      <c r="J28" s="50"/>
      <c r="K28" s="50"/>
      <c r="L28" s="50"/>
      <c r="M28" s="50"/>
      <c r="N28" s="50"/>
      <c r="O28" s="25"/>
      <c r="P28" s="25"/>
    </row>
    <row r="29" spans="2:16" s="22" customFormat="1" x14ac:dyDescent="0.3">
      <c r="B29" s="25"/>
      <c r="C29" s="38"/>
      <c r="D29" s="50"/>
      <c r="E29" s="50"/>
      <c r="F29" s="50"/>
      <c r="G29" s="50"/>
      <c r="H29" s="50"/>
      <c r="I29" s="50"/>
      <c r="J29" s="50"/>
      <c r="K29" s="50"/>
      <c r="L29" s="50"/>
      <c r="M29" s="50"/>
      <c r="N29" s="50"/>
      <c r="O29" s="25"/>
      <c r="P29" s="25"/>
    </row>
    <row r="30" spans="2:16" s="22" customFormat="1" x14ac:dyDescent="0.3">
      <c r="B30" s="25"/>
      <c r="C30" s="38"/>
      <c r="D30" s="50"/>
      <c r="E30" s="50"/>
      <c r="F30" s="50"/>
      <c r="G30" s="50"/>
      <c r="H30" s="50"/>
      <c r="I30" s="50"/>
      <c r="J30" s="50"/>
      <c r="K30" s="50"/>
      <c r="L30" s="50"/>
      <c r="M30" s="50"/>
      <c r="N30" s="50"/>
      <c r="O30" s="25"/>
      <c r="P30" s="25"/>
    </row>
    <row r="31" spans="2:16" s="22" customFormat="1" x14ac:dyDescent="0.3">
      <c r="B31" s="25"/>
      <c r="C31" s="38"/>
      <c r="D31" s="50"/>
      <c r="E31" s="50"/>
      <c r="F31" s="50"/>
      <c r="G31" s="50"/>
      <c r="H31" s="48"/>
      <c r="I31" s="50"/>
      <c r="J31" s="50"/>
      <c r="K31" s="50"/>
      <c r="L31" s="50"/>
      <c r="M31" s="50"/>
      <c r="N31" s="50"/>
      <c r="O31" s="25"/>
      <c r="P31" s="25"/>
    </row>
    <row r="32" spans="2:16" s="22" customFormat="1" x14ac:dyDescent="0.3">
      <c r="B32" s="25"/>
      <c r="C32" s="38"/>
      <c r="D32" s="50"/>
      <c r="E32" s="50"/>
      <c r="F32" s="50"/>
      <c r="G32" s="50"/>
      <c r="H32" s="50"/>
      <c r="I32" s="50"/>
      <c r="J32" s="50"/>
      <c r="K32" s="50"/>
      <c r="L32" s="50"/>
      <c r="M32" s="50"/>
      <c r="N32" s="50"/>
      <c r="O32" s="25"/>
      <c r="P32" s="25"/>
    </row>
    <row r="33" spans="1:17" s="22" customFormat="1" x14ac:dyDescent="0.3">
      <c r="B33" s="25"/>
      <c r="C33" s="38"/>
      <c r="D33" s="50"/>
      <c r="E33" s="50"/>
      <c r="F33" s="50"/>
      <c r="G33" s="50"/>
      <c r="H33" s="50"/>
      <c r="I33" s="50"/>
      <c r="J33" s="50"/>
      <c r="K33" s="50"/>
      <c r="L33" s="50"/>
      <c r="M33" s="50"/>
      <c r="N33" s="50"/>
      <c r="O33" s="25"/>
      <c r="P33" s="25"/>
    </row>
    <row r="34" spans="1:17" s="22" customFormat="1" x14ac:dyDescent="0.3">
      <c r="B34" s="25"/>
      <c r="C34" s="38"/>
      <c r="D34" s="50"/>
      <c r="E34" s="50"/>
      <c r="F34" s="50"/>
      <c r="G34" s="50"/>
      <c r="H34" s="50"/>
      <c r="I34" s="50"/>
      <c r="J34" s="50"/>
      <c r="K34" s="50"/>
      <c r="L34" s="50"/>
      <c r="M34" s="50"/>
      <c r="N34" s="50"/>
      <c r="O34" s="25"/>
      <c r="P34" s="25"/>
    </row>
    <row r="35" spans="1:17" s="22" customFormat="1" x14ac:dyDescent="0.3">
      <c r="B35" s="25"/>
      <c r="C35" s="38"/>
      <c r="D35" s="50"/>
      <c r="E35" s="50"/>
      <c r="F35" s="50"/>
      <c r="G35" s="50"/>
      <c r="H35" s="50"/>
      <c r="I35" s="50"/>
      <c r="J35" s="50"/>
      <c r="K35" s="50"/>
      <c r="L35" s="50"/>
      <c r="M35" s="50"/>
      <c r="N35" s="50"/>
      <c r="O35" s="25"/>
      <c r="P35" s="25"/>
    </row>
    <row r="36" spans="1:17" s="22" customFormat="1" x14ac:dyDescent="0.3">
      <c r="B36" s="25"/>
      <c r="C36" s="38"/>
      <c r="D36" s="50"/>
      <c r="E36" s="50"/>
      <c r="F36" s="50"/>
      <c r="G36" s="50"/>
      <c r="H36" s="50"/>
      <c r="I36" s="50"/>
      <c r="J36" s="50"/>
      <c r="K36" s="50"/>
      <c r="L36" s="50"/>
      <c r="M36" s="50"/>
      <c r="N36" s="50"/>
      <c r="O36" s="25"/>
      <c r="P36" s="25"/>
    </row>
    <row r="37" spans="1:17" s="22" customFormat="1" x14ac:dyDescent="0.3">
      <c r="B37" s="25"/>
      <c r="C37" s="38"/>
      <c r="D37" s="50"/>
      <c r="E37" s="50"/>
      <c r="F37" s="50"/>
      <c r="G37" s="50"/>
      <c r="H37" s="50" t="s">
        <v>26</v>
      </c>
      <c r="I37" s="50"/>
      <c r="J37" s="50"/>
      <c r="K37" s="50"/>
      <c r="L37" s="50"/>
      <c r="M37" s="50"/>
      <c r="N37" s="50"/>
      <c r="O37" s="25"/>
      <c r="P37" s="25"/>
    </row>
    <row r="38" spans="1:17" s="22" customFormat="1" x14ac:dyDescent="0.3">
      <c r="B38" s="25"/>
      <c r="C38" s="38"/>
      <c r="D38" s="50"/>
      <c r="E38" s="50"/>
      <c r="F38" s="50"/>
      <c r="G38" s="50"/>
      <c r="H38" s="50"/>
      <c r="I38" s="50"/>
      <c r="J38" s="50"/>
      <c r="K38" s="50"/>
      <c r="L38" s="50"/>
      <c r="M38" s="50"/>
      <c r="N38" s="50"/>
      <c r="O38" s="25"/>
      <c r="P38" s="25"/>
    </row>
    <row r="39" spans="1:17" s="22" customFormat="1" ht="72.400000000000006" customHeight="1" x14ac:dyDescent="0.3">
      <c r="B39" s="25"/>
      <c r="C39" s="38"/>
      <c r="D39" s="50"/>
      <c r="E39" s="50"/>
      <c r="F39" s="50"/>
      <c r="G39" s="50"/>
      <c r="H39" s="50"/>
      <c r="I39" s="50"/>
      <c r="J39" s="50"/>
      <c r="K39" s="50"/>
      <c r="L39" s="50"/>
      <c r="M39" s="50"/>
      <c r="N39" s="50"/>
      <c r="O39" s="25"/>
      <c r="P39" s="25"/>
    </row>
    <row r="40" spans="1:17" s="22" customFormat="1" x14ac:dyDescent="0.3">
      <c r="B40" s="25"/>
      <c r="C40" s="38"/>
      <c r="D40" s="51"/>
      <c r="E40" s="51"/>
      <c r="F40" s="51"/>
      <c r="G40" s="51"/>
      <c r="H40" s="51"/>
      <c r="I40" s="51"/>
      <c r="J40" s="51"/>
      <c r="K40" s="51"/>
      <c r="L40" s="51"/>
      <c r="M40" s="51"/>
      <c r="N40" s="51"/>
      <c r="O40" s="25"/>
      <c r="P40" s="25"/>
    </row>
    <row r="41" spans="1:17" s="22" customFormat="1" ht="28.9" customHeight="1" x14ac:dyDescent="0.3">
      <c r="B41" s="25"/>
      <c r="C41" s="38"/>
      <c r="D41" s="50"/>
      <c r="E41" s="50"/>
      <c r="F41" s="50"/>
      <c r="G41" s="50"/>
      <c r="H41" s="50"/>
      <c r="I41" s="50"/>
      <c r="J41" s="50"/>
      <c r="K41" s="50"/>
      <c r="L41" s="50"/>
      <c r="M41" s="50"/>
      <c r="N41" s="50"/>
      <c r="O41" s="25"/>
      <c r="P41" s="25"/>
    </row>
    <row r="42" spans="1:17" s="22" customFormat="1" ht="16.899999999999999" customHeight="1" x14ac:dyDescent="0.4">
      <c r="B42" s="25"/>
      <c r="C42" s="98" t="s">
        <v>7</v>
      </c>
      <c r="D42" s="75"/>
      <c r="E42" s="75"/>
      <c r="F42" s="75"/>
      <c r="G42" s="75"/>
      <c r="H42" s="75"/>
      <c r="I42" s="75"/>
      <c r="J42" s="75"/>
      <c r="K42" s="75"/>
      <c r="L42" s="75"/>
      <c r="M42" s="75"/>
      <c r="N42" s="75"/>
      <c r="O42" s="76"/>
      <c r="P42" s="25"/>
    </row>
    <row r="43" spans="1:17" s="52" customFormat="1" ht="25.15" customHeight="1" x14ac:dyDescent="0.35">
      <c r="B43" s="54"/>
      <c r="C43" s="99" t="s">
        <v>8</v>
      </c>
      <c r="D43" s="78"/>
      <c r="E43" s="78"/>
      <c r="F43" s="78"/>
      <c r="G43" s="78"/>
      <c r="H43" s="53"/>
      <c r="I43" s="78"/>
      <c r="J43" s="78"/>
      <c r="K43" s="78"/>
      <c r="L43" s="78"/>
      <c r="M43" s="78"/>
      <c r="N43" s="78"/>
      <c r="O43" s="77"/>
      <c r="P43" s="54"/>
    </row>
    <row r="44" spans="1:17" s="111" customFormat="1" ht="24.6" customHeight="1" x14ac:dyDescent="0.35">
      <c r="A44" s="52"/>
      <c r="B44" s="54"/>
      <c r="C44" s="121" t="s">
        <v>9</v>
      </c>
      <c r="D44" s="122"/>
      <c r="E44" s="123"/>
      <c r="F44" s="123"/>
      <c r="G44" s="101"/>
      <c r="H44" s="78"/>
      <c r="I44" s="101"/>
      <c r="J44" s="101"/>
      <c r="K44" s="101"/>
      <c r="L44" s="101"/>
      <c r="M44" s="101"/>
      <c r="N44" s="101"/>
      <c r="O44" s="78"/>
      <c r="P44" s="55"/>
      <c r="Q44" s="52"/>
    </row>
    <row r="45" spans="1:17" s="111" customFormat="1" ht="36" customHeight="1" x14ac:dyDescent="0.3">
      <c r="A45" s="52"/>
      <c r="B45" s="54"/>
      <c r="C45" s="122"/>
      <c r="D45" s="122"/>
      <c r="E45" s="123"/>
      <c r="F45" s="123"/>
      <c r="G45" s="101"/>
      <c r="H45" s="102" t="s">
        <v>10</v>
      </c>
      <c r="I45" s="101"/>
      <c r="J45" s="101"/>
      <c r="K45" s="101"/>
      <c r="L45" s="101"/>
      <c r="M45" s="101"/>
      <c r="N45" s="101"/>
      <c r="O45" s="102"/>
      <c r="P45" s="55"/>
      <c r="Q45" s="52"/>
    </row>
    <row r="46" spans="1:17" s="111" customFormat="1" ht="31.15" customHeight="1" x14ac:dyDescent="0.35">
      <c r="A46" s="52"/>
      <c r="B46" s="54"/>
      <c r="C46" s="79" t="s">
        <v>4</v>
      </c>
      <c r="D46" s="79"/>
      <c r="E46" s="79"/>
      <c r="F46" s="79"/>
      <c r="G46" s="79"/>
      <c r="H46" s="103"/>
      <c r="I46" s="79"/>
      <c r="J46" s="79"/>
      <c r="K46" s="79"/>
      <c r="L46" s="79"/>
      <c r="M46" s="79"/>
      <c r="N46" s="79"/>
      <c r="O46" s="103"/>
      <c r="P46" s="55"/>
      <c r="Q46" s="52"/>
    </row>
    <row r="47" spans="1:17" s="111" customFormat="1" ht="16.899999999999999" customHeight="1" x14ac:dyDescent="0.35">
      <c r="A47" s="52"/>
      <c r="B47" s="54"/>
      <c r="C47" s="80" t="s">
        <v>11</v>
      </c>
      <c r="D47" s="79"/>
      <c r="E47" s="79"/>
      <c r="F47" s="79"/>
      <c r="G47" s="79"/>
      <c r="H47" s="102" t="s">
        <v>31</v>
      </c>
      <c r="I47" s="79"/>
      <c r="J47" s="79"/>
      <c r="K47" s="79"/>
      <c r="L47" s="79"/>
      <c r="M47" s="79"/>
      <c r="N47" s="79"/>
      <c r="O47" s="102"/>
      <c r="P47" s="55"/>
      <c r="Q47" s="52"/>
    </row>
    <row r="48" spans="1:17" s="111" customFormat="1" ht="16.899999999999999" customHeight="1" x14ac:dyDescent="0.35">
      <c r="A48" s="52"/>
      <c r="B48" s="54"/>
      <c r="C48" s="104" t="s">
        <v>12</v>
      </c>
      <c r="D48" s="79"/>
      <c r="E48" s="79"/>
      <c r="F48" s="79"/>
      <c r="G48" s="79"/>
      <c r="H48" s="102" t="s">
        <v>32</v>
      </c>
      <c r="I48" s="79"/>
      <c r="J48" s="79"/>
      <c r="K48" s="79"/>
      <c r="L48" s="79"/>
      <c r="M48" s="79"/>
      <c r="N48" s="79"/>
      <c r="O48" s="102"/>
      <c r="P48" s="55"/>
      <c r="Q48" s="52"/>
    </row>
    <row r="49" spans="1:17" ht="16.899999999999999" customHeight="1" x14ac:dyDescent="0.35">
      <c r="A49" s="52"/>
      <c r="B49" s="54"/>
      <c r="C49" s="104" t="s">
        <v>5</v>
      </c>
      <c r="D49" s="81"/>
      <c r="E49" s="81"/>
      <c r="F49" s="81"/>
      <c r="G49" s="81"/>
      <c r="H49" s="102" t="s">
        <v>6</v>
      </c>
      <c r="I49" s="81"/>
      <c r="J49" s="81"/>
      <c r="K49" s="81"/>
      <c r="L49" s="81"/>
      <c r="M49" s="81"/>
      <c r="N49" s="81"/>
      <c r="O49"/>
      <c r="P49" s="55"/>
      <c r="Q49" s="52"/>
    </row>
    <row r="50" spans="1:17" ht="16.899999999999999" customHeight="1" x14ac:dyDescent="0.35">
      <c r="A50" s="52"/>
      <c r="B50" s="54"/>
      <c r="C50" s="104"/>
      <c r="D50" s="81"/>
      <c r="E50" s="81"/>
      <c r="F50" s="81"/>
      <c r="G50" s="81"/>
      <c r="H50" s="24"/>
      <c r="I50" s="81"/>
      <c r="J50" s="81"/>
      <c r="K50" s="81"/>
      <c r="L50" s="81"/>
      <c r="M50" s="81"/>
      <c r="N50" s="81"/>
      <c r="O50" s="104" t="s">
        <v>33</v>
      </c>
      <c r="P50" s="55"/>
      <c r="Q50" s="52"/>
    </row>
    <row r="51" spans="1:17" ht="16.899999999999999" customHeight="1" x14ac:dyDescent="0.35">
      <c r="A51" s="52"/>
      <c r="B51" s="54"/>
      <c r="C51" s="104"/>
      <c r="D51" s="81"/>
      <c r="E51" s="81"/>
      <c r="F51" s="81"/>
      <c r="G51" s="81"/>
      <c r="H51" s="81"/>
      <c r="I51" s="81"/>
      <c r="J51" s="81"/>
      <c r="K51" s="81"/>
      <c r="L51" s="81"/>
      <c r="M51" s="81"/>
      <c r="N51" s="81"/>
      <c r="O51" s="105"/>
      <c r="P51" s="55"/>
      <c r="Q51" s="52"/>
    </row>
    <row r="52" spans="1:17" s="52" customFormat="1" ht="9.4" customHeight="1" x14ac:dyDescent="0.35">
      <c r="B52" s="54"/>
      <c r="C52" s="82"/>
      <c r="D52" s="82"/>
      <c r="E52" s="82"/>
      <c r="F52" s="82"/>
      <c r="G52" s="82"/>
      <c r="H52" s="82"/>
      <c r="I52" s="82"/>
      <c r="J52" s="82"/>
      <c r="K52" s="82"/>
      <c r="L52" s="82"/>
      <c r="M52" s="82"/>
      <c r="N52" s="82"/>
      <c r="O52" s="100"/>
      <c r="P52" s="54"/>
    </row>
    <row r="53" spans="1:17" s="52" customFormat="1" ht="400.15" customHeight="1" x14ac:dyDescent="0.3"/>
  </sheetData>
  <sheetProtection algorithmName="SHA-512" hashValue="uii/HB7+hrZEf6hAUXyFfrklRUgEM1DMh7fKeX3Ho4hrZ+ySrQyxkQkDuJjGiE7cDptcm0W2nqpVpquLKe8Ddw==" saltValue="o+Bsn4pc4Ng/ZDQLIMqfDA==" spinCount="100000" sheet="1" objects="1" scenarios="1"/>
  <mergeCells count="2">
    <mergeCell ref="C10:O10"/>
    <mergeCell ref="C44:F45"/>
  </mergeCells>
  <phoneticPr fontId="0" type="noConversion"/>
  <dataValidations count="3">
    <dataValidation allowBlank="1" sqref="P1:P21 H27:H30 H32:H42 C27:C42 C53:N65536 A1:B1048576 G16:M16 C46 C48:C51 H46 C1:C16 D11:N15 I46:N51 D46:G51 H51 D27:G43 F24:F26 I27:O43 D1:N9 O50 N16:N21 O11:O21 P27:P65536 O52:O65536 O46 O1:O2 O5:O9 Q1:IV1048576" xr:uid="{00000000-0002-0000-0000-000000000000}"/>
    <dataValidation type="decimal" allowBlank="1" showErrorMessage="1" error="Enter numeric values only" sqref="M24:N26 G24:I26 D24:E26 D16:F16 D19:E20" xr:uid="{00000000-0002-0000-0000-000001000000}">
      <formula1>0</formula1>
      <formula2>10000</formula2>
    </dataValidation>
    <dataValidation type="decimal" errorStyle="warning" allowBlank="1" showErrorMessage="1" error="Please enter numeric values only." sqref="G19:G20" xr:uid="{00000000-0002-0000-0000-000002000000}">
      <formula1>0</formula1>
      <formula2>100</formula2>
    </dataValidation>
  </dataValidations>
  <hyperlinks>
    <hyperlink ref="H49" r:id="rId1" display="mailto:info@megazyme.com" xr:uid="{00000000-0004-0000-0000-000000000000}"/>
    <hyperlink ref="H45" r:id="rId2" display="http://www.megazyme.com/" xr:uid="{00000000-0004-0000-0000-000001000000}"/>
    <hyperlink ref="H48" r:id="rId3" xr:uid="{00000000-0004-0000-0000-000002000000}"/>
    <hyperlink ref="H47" r:id="rId4" xr:uid="{00000000-0004-0000-0000-000003000000}"/>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4" min="1" max="15" man="1"/>
    <brk id="51" min="1" max="15" man="1"/>
  </rowBreaks>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7"/>
  <sheetViews>
    <sheetView zoomScaleNormal="100" workbookViewId="0">
      <selection activeCell="Q9" sqref="Q9"/>
    </sheetView>
  </sheetViews>
  <sheetFormatPr defaultColWidth="12.28515625" defaultRowHeight="15" x14ac:dyDescent="0.3"/>
  <cols>
    <col min="1" max="2" width="1.7109375" style="2" customWidth="1"/>
    <col min="3" max="3" width="4.7109375" style="2" customWidth="1"/>
    <col min="4" max="4" width="16.28515625" style="2" customWidth="1"/>
    <col min="5" max="8" width="10.7109375" style="2" customWidth="1"/>
    <col min="9" max="9" width="8.28515625" style="2" bestFit="1" customWidth="1"/>
    <col min="10" max="10" width="1.7109375" style="2" customWidth="1"/>
    <col min="11" max="11" width="9.5703125" style="2" hidden="1" customWidth="1"/>
    <col min="12" max="12" width="14" style="2" bestFit="1" customWidth="1"/>
    <col min="13" max="13" width="14" style="2" hidden="1" customWidth="1"/>
    <col min="14" max="14" width="13" style="2" hidden="1" customWidth="1"/>
    <col min="15" max="15" width="14" style="2" bestFit="1" customWidth="1"/>
    <col min="16" max="16" width="14" style="2" hidden="1" customWidth="1"/>
    <col min="17" max="17" width="14" style="2" bestFit="1" customWidth="1"/>
    <col min="18" max="18" width="1.85546875" style="2" customWidth="1"/>
    <col min="19" max="19" width="14" style="2" bestFit="1" customWidth="1"/>
    <col min="20" max="20" width="14" style="2" hidden="1" customWidth="1"/>
    <col min="21" max="21" width="14" style="2" bestFit="1" customWidth="1"/>
    <col min="22" max="22" width="2.42578125" style="2" customWidth="1"/>
    <col min="23" max="23" width="200.7109375" style="2" customWidth="1"/>
    <col min="24" max="16384" width="12.28515625" style="2"/>
  </cols>
  <sheetData>
    <row r="1" spans="1:23" ht="7.9" customHeight="1" x14ac:dyDescent="0.3">
      <c r="A1" s="9"/>
      <c r="B1" s="9"/>
      <c r="C1" s="9"/>
      <c r="D1" s="9"/>
      <c r="E1" s="9"/>
      <c r="F1" s="9"/>
      <c r="G1" s="9"/>
      <c r="H1" s="9"/>
      <c r="I1" s="9"/>
      <c r="J1" s="8"/>
      <c r="K1" s="8"/>
      <c r="L1" s="8"/>
      <c r="M1" s="8"/>
      <c r="N1" s="8"/>
      <c r="O1" s="8"/>
      <c r="P1" s="8"/>
      <c r="Q1" s="8"/>
      <c r="R1" s="8"/>
      <c r="S1" s="8"/>
      <c r="T1" s="8"/>
      <c r="U1" s="8"/>
      <c r="V1" s="8"/>
      <c r="W1" s="8"/>
    </row>
    <row r="2" spans="1:23" ht="144" customHeight="1" x14ac:dyDescent="0.3">
      <c r="A2" s="9"/>
      <c r="B2" s="5"/>
      <c r="C2" s="5"/>
      <c r="D2" s="5"/>
      <c r="E2" s="5"/>
      <c r="F2" s="5"/>
      <c r="G2" s="5"/>
      <c r="H2" s="5"/>
      <c r="I2" s="5"/>
      <c r="J2" s="5"/>
      <c r="K2" s="5"/>
      <c r="L2" s="5"/>
      <c r="M2" s="5"/>
      <c r="N2" s="5"/>
      <c r="O2" s="5"/>
      <c r="P2" s="5"/>
      <c r="Q2" s="5"/>
      <c r="R2" s="5"/>
      <c r="S2" s="5"/>
      <c r="T2" s="5"/>
      <c r="U2" s="5"/>
      <c r="V2" s="5"/>
      <c r="W2" s="8"/>
    </row>
    <row r="3" spans="1:23" ht="15" customHeight="1" x14ac:dyDescent="0.3">
      <c r="A3" s="9"/>
      <c r="B3" s="5"/>
      <c r="C3" s="5"/>
      <c r="D3" s="5"/>
      <c r="E3" s="5"/>
      <c r="F3" s="5"/>
      <c r="G3" s="5"/>
      <c r="H3" s="5"/>
      <c r="I3" s="5"/>
      <c r="J3" s="5"/>
      <c r="K3" s="5"/>
      <c r="L3" s="5"/>
      <c r="M3" s="5"/>
      <c r="N3" s="5"/>
      <c r="O3" s="5"/>
      <c r="P3" s="5"/>
      <c r="Q3" s="5"/>
      <c r="R3" s="5"/>
      <c r="S3" s="5"/>
      <c r="T3" s="5"/>
      <c r="U3" s="5"/>
      <c r="V3" s="5"/>
      <c r="W3" s="8"/>
    </row>
    <row r="4" spans="1:23" x14ac:dyDescent="0.3">
      <c r="A4" s="9"/>
      <c r="B4" s="5"/>
      <c r="C4" s="6"/>
      <c r="D4" s="6" t="s">
        <v>17</v>
      </c>
      <c r="E4" s="124"/>
      <c r="F4" s="125"/>
      <c r="G4" s="126"/>
      <c r="H4" s="5"/>
      <c r="I4" s="5"/>
      <c r="J4" s="5"/>
      <c r="K4" s="5"/>
      <c r="L4" s="19"/>
      <c r="M4" s="19"/>
      <c r="N4" s="19"/>
      <c r="O4" s="19"/>
      <c r="P4" s="19"/>
      <c r="Q4" s="19"/>
      <c r="R4" s="5"/>
      <c r="S4" s="19"/>
      <c r="T4" s="5"/>
      <c r="U4" s="5"/>
      <c r="V4" s="5"/>
      <c r="W4" s="8"/>
    </row>
    <row r="5" spans="1:23" ht="15.4" customHeight="1" x14ac:dyDescent="0.3">
      <c r="A5" s="9"/>
      <c r="B5" s="5"/>
      <c r="C5" s="5"/>
      <c r="D5" s="5"/>
      <c r="E5" s="5"/>
      <c r="F5" s="5"/>
      <c r="G5" s="5"/>
      <c r="H5" s="5"/>
      <c r="I5" s="5"/>
      <c r="K5" s="44"/>
      <c r="L5" s="5"/>
      <c r="M5" s="5"/>
      <c r="N5" s="5"/>
      <c r="O5" s="5"/>
      <c r="P5" s="5"/>
      <c r="Q5" s="5"/>
      <c r="R5" s="5"/>
      <c r="S5" s="5"/>
      <c r="T5" s="5"/>
      <c r="U5" s="11"/>
      <c r="V5" s="5"/>
      <c r="W5" s="8"/>
    </row>
    <row r="6" spans="1:23" x14ac:dyDescent="0.3">
      <c r="A6" s="9"/>
      <c r="B6" s="5"/>
      <c r="C6" s="5"/>
      <c r="E6" s="6" t="s">
        <v>18</v>
      </c>
      <c r="G6" s="5"/>
      <c r="H6" s="5"/>
      <c r="I6" s="5"/>
      <c r="J6" s="5"/>
      <c r="K6" s="44"/>
      <c r="L6" s="5"/>
      <c r="M6" s="5"/>
      <c r="N6" s="5"/>
      <c r="O6" s="5"/>
      <c r="P6" s="5"/>
      <c r="Q6" s="5"/>
      <c r="R6" s="5"/>
      <c r="S6" s="5"/>
      <c r="T6" s="5"/>
      <c r="U6" s="11"/>
      <c r="V6" s="5"/>
      <c r="W6" s="8"/>
    </row>
    <row r="7" spans="1:23" ht="19.5" customHeight="1" x14ac:dyDescent="0.4">
      <c r="A7" s="9"/>
      <c r="B7" s="5"/>
      <c r="C7" s="4"/>
      <c r="D7" s="4"/>
      <c r="E7" s="74" t="s">
        <v>15</v>
      </c>
      <c r="F7" s="74" t="s">
        <v>16</v>
      </c>
      <c r="G7" s="4"/>
      <c r="H7" s="4"/>
      <c r="I7" s="127"/>
      <c r="J7" s="127"/>
      <c r="K7" s="127"/>
      <c r="L7" s="127"/>
      <c r="M7" s="127"/>
      <c r="N7" s="127"/>
      <c r="O7" s="127"/>
      <c r="P7" s="5"/>
      <c r="Q7" s="5"/>
      <c r="R7" s="5"/>
      <c r="S7" s="5"/>
      <c r="T7" s="5"/>
      <c r="U7" s="5"/>
      <c r="V7" s="5"/>
      <c r="W7" s="8"/>
    </row>
    <row r="8" spans="1:23" ht="15" customHeight="1" x14ac:dyDescent="0.3">
      <c r="A8" s="9"/>
      <c r="B8" s="5"/>
      <c r="C8" s="4"/>
      <c r="D8" s="4">
        <v>1</v>
      </c>
      <c r="E8" s="21"/>
      <c r="F8" s="21"/>
      <c r="G8" s="4"/>
      <c r="H8" s="4"/>
      <c r="I8" s="127"/>
      <c r="J8" s="127"/>
      <c r="K8" s="127"/>
      <c r="L8" s="127"/>
      <c r="M8" s="127"/>
      <c r="N8" s="127"/>
      <c r="O8" s="127"/>
      <c r="P8" s="5"/>
      <c r="Q8" s="5"/>
      <c r="R8" s="5"/>
      <c r="S8" s="5"/>
      <c r="T8" s="5"/>
      <c r="U8" s="5"/>
      <c r="V8" s="5"/>
      <c r="W8" s="8"/>
    </row>
    <row r="9" spans="1:23" ht="15" customHeight="1" x14ac:dyDescent="0.3">
      <c r="A9" s="9"/>
      <c r="B9" s="5"/>
      <c r="C9" s="4"/>
      <c r="D9" s="4">
        <v>2</v>
      </c>
      <c r="E9" s="21"/>
      <c r="F9" s="21"/>
      <c r="G9" s="4"/>
      <c r="H9" s="4"/>
      <c r="I9" s="127"/>
      <c r="J9" s="127"/>
      <c r="K9" s="127"/>
      <c r="L9" s="127"/>
      <c r="M9" s="127"/>
      <c r="N9" s="127"/>
      <c r="O9" s="127"/>
      <c r="P9" s="5"/>
      <c r="Q9" s="5"/>
      <c r="R9" s="5"/>
      <c r="S9" s="5"/>
      <c r="T9" s="5"/>
      <c r="U9" s="5"/>
      <c r="V9" s="5"/>
      <c r="W9" s="8"/>
    </row>
    <row r="10" spans="1:23" x14ac:dyDescent="0.3">
      <c r="A10" s="9"/>
      <c r="B10" s="5"/>
      <c r="C10" s="4"/>
      <c r="D10" s="4"/>
      <c r="E10" s="106">
        <f>IF(COUNT(E8:E9)=0,0,(IF(A1_blank_1=0,0.0000001,A1_blank_1)+IF(A1_blank_2=0,0.0000001,A1_blank_2))/COUNT(E8:E9))</f>
        <v>0</v>
      </c>
      <c r="F10" s="106">
        <f>IF(COUNT(F8:F9)=0,0,(IF(A2_blank_1=0,0.0000001,A2_blank_1)+IF(A2_blank_2=0,0.0000001,A2_blank_2))/COUNT(F8:F9))</f>
        <v>0</v>
      </c>
      <c r="G10" s="4"/>
      <c r="H10" s="4"/>
      <c r="I10" s="127"/>
      <c r="J10" s="127"/>
      <c r="K10" s="127"/>
      <c r="L10" s="127"/>
      <c r="M10" s="127"/>
      <c r="N10" s="127"/>
      <c r="O10" s="127"/>
      <c r="P10" s="5"/>
      <c r="Q10" s="5"/>
      <c r="R10" s="5"/>
      <c r="S10" s="5"/>
      <c r="T10" s="5"/>
      <c r="U10" s="5"/>
      <c r="V10" s="5"/>
      <c r="W10" s="8"/>
    </row>
    <row r="11" spans="1:23" s="3" customFormat="1" x14ac:dyDescent="0.3">
      <c r="A11" s="9"/>
      <c r="B11" s="5"/>
      <c r="C11" s="10"/>
      <c r="D11" s="5"/>
      <c r="E11" s="5"/>
      <c r="F11" s="5"/>
      <c r="G11" s="5"/>
      <c r="H11" s="5"/>
      <c r="I11" s="5"/>
      <c r="J11" s="5"/>
      <c r="K11" s="5"/>
      <c r="L11" s="5"/>
      <c r="M11" s="5"/>
      <c r="N11" s="5"/>
      <c r="O11" s="5"/>
      <c r="P11" s="5"/>
      <c r="Q11" s="5"/>
      <c r="R11" s="5"/>
      <c r="S11" s="5"/>
      <c r="T11" s="5"/>
      <c r="U11" s="5"/>
      <c r="V11" s="5"/>
      <c r="W11" s="8"/>
    </row>
    <row r="12" spans="1:23" s="3" customFormat="1" x14ac:dyDescent="0.3">
      <c r="A12" s="9"/>
      <c r="B12" s="5"/>
      <c r="D12" s="5"/>
      <c r="E12" s="6" t="s">
        <v>19</v>
      </c>
      <c r="F12" s="5"/>
      <c r="G12" s="5"/>
      <c r="H12" s="5"/>
      <c r="I12" s="5"/>
      <c r="J12" s="5"/>
      <c r="K12" s="5"/>
      <c r="L12" s="6" t="s">
        <v>1</v>
      </c>
      <c r="M12" s="5"/>
      <c r="N12" s="5"/>
      <c r="O12" s="58"/>
      <c r="P12" s="58"/>
      <c r="Q12" s="58"/>
      <c r="R12" s="5"/>
      <c r="S12" s="5"/>
      <c r="T12" s="5"/>
      <c r="U12" s="5"/>
      <c r="V12" s="5"/>
      <c r="W12" s="8"/>
    </row>
    <row r="13" spans="1:23" s="17" customFormat="1" ht="57" customHeight="1" x14ac:dyDescent="0.3">
      <c r="A13" s="12"/>
      <c r="B13" s="13"/>
      <c r="C13" s="14"/>
      <c r="D13" s="30" t="s">
        <v>0</v>
      </c>
      <c r="E13" s="92" t="s">
        <v>15</v>
      </c>
      <c r="F13" s="92" t="s">
        <v>16</v>
      </c>
      <c r="G13" s="92" t="s">
        <v>20</v>
      </c>
      <c r="H13" s="30" t="s">
        <v>21</v>
      </c>
      <c r="I13" s="30" t="s">
        <v>22</v>
      </c>
      <c r="J13" s="93"/>
      <c r="K13" s="116" t="s">
        <v>37</v>
      </c>
      <c r="L13" s="116" t="s">
        <v>37</v>
      </c>
      <c r="M13" s="116" t="s">
        <v>34</v>
      </c>
      <c r="N13" s="117"/>
      <c r="O13" s="116" t="s">
        <v>34</v>
      </c>
      <c r="P13" s="116" t="s">
        <v>36</v>
      </c>
      <c r="Q13" s="116" t="s">
        <v>35</v>
      </c>
      <c r="R13" s="117"/>
      <c r="S13" s="116" t="s">
        <v>34</v>
      </c>
      <c r="T13" s="116" t="s">
        <v>36</v>
      </c>
      <c r="U13" s="116" t="s">
        <v>36</v>
      </c>
      <c r="V13" s="15"/>
      <c r="W13" s="16"/>
    </row>
    <row r="14" spans="1:23" x14ac:dyDescent="0.3">
      <c r="A14" s="9"/>
      <c r="B14" s="5"/>
      <c r="C14" s="1">
        <v>1</v>
      </c>
      <c r="D14" s="20"/>
      <c r="E14" s="21"/>
      <c r="F14" s="21"/>
      <c r="G14" s="61" t="str">
        <f>IF(ISNUMBER('Creep Calculation'!E11),'Creep Calculation'!E11,"")</f>
        <v/>
      </c>
      <c r="H14" s="63">
        <v>0.1</v>
      </c>
      <c r="I14" s="20">
        <v>1</v>
      </c>
      <c r="J14" s="7"/>
      <c r="K14" s="118">
        <f>(IF(ISNUMBER(G14),G14,A2_sample)-A1_sample)-(A2_blank_ave-A1_blank_ave)</f>
        <v>0</v>
      </c>
      <c r="L14" s="18" t="str">
        <f t="shared" ref="L14:L53" si="0">IF(OR(ISBLANK(A1_sample),AND(ISBLANK(A2_sample),G14=""),A1_blank_ave=0,A2_blank_ave=0),"",Change_absorbance)</f>
        <v/>
      </c>
      <c r="M14" s="107">
        <f t="shared" ref="M14:M53" si="1">(2.55*30.03/6300*1)*K14*Dilution/Sample_volume</f>
        <v>0</v>
      </c>
      <c r="N14" s="114" t="str">
        <f>IF(OR(ISBLANK(A1_sample),AND(ISBLANK(A2_sample),G14=""),A1_blank_ave=0,A2_blank_ave=0),"",Concentration_gL)</f>
        <v/>
      </c>
      <c r="O14" s="115" t="str">
        <f>N14</f>
        <v/>
      </c>
      <c r="P14" s="113" t="str">
        <f>IF(OR(ISBLANK(Concentration_gL),N14=""),"",Concentration_gL/10)</f>
        <v/>
      </c>
      <c r="Q14" s="112" t="str">
        <f>P14</f>
        <v/>
      </c>
      <c r="R14" s="7"/>
      <c r="S14" s="62">
        <v>5</v>
      </c>
      <c r="T14" s="107">
        <f t="shared" ref="T14:T53" si="2">Concentration_gL*100/Sample_con_gL</f>
        <v>0</v>
      </c>
      <c r="U14" s="64">
        <f>IF(ISERROR(Concentration_gg),"",Concentration_gg)</f>
        <v>0</v>
      </c>
      <c r="V14" s="5"/>
      <c r="W14" s="8"/>
    </row>
    <row r="15" spans="1:23" x14ac:dyDescent="0.3">
      <c r="A15" s="9"/>
      <c r="B15" s="5"/>
      <c r="C15" s="1">
        <v>2</v>
      </c>
      <c r="D15" s="20"/>
      <c r="E15" s="21"/>
      <c r="F15" s="21"/>
      <c r="G15" s="61" t="str">
        <f>IF(ISNUMBER('Creep Calculation'!E12),'Creep Calculation'!E12,"")</f>
        <v/>
      </c>
      <c r="H15" s="63">
        <v>0.1</v>
      </c>
      <c r="I15" s="20">
        <v>1</v>
      </c>
      <c r="J15" s="7"/>
      <c r="K15" s="107">
        <f t="shared" ref="K15:K53" si="3">(IF(ISNUMBER(G15),G15,A2_sample)-A1_sample)-(A2_blank_ave-A1_blank_ave)</f>
        <v>0</v>
      </c>
      <c r="L15" s="18" t="str">
        <f t="shared" si="0"/>
        <v/>
      </c>
      <c r="M15" s="107">
        <f t="shared" si="1"/>
        <v>0</v>
      </c>
      <c r="N15" s="114" t="str">
        <f t="shared" ref="N15:N53" si="4">IF(OR(ISBLANK(A1_sample),AND(ISBLANK(A2_sample),G15=""),A1_blank_ave=0,A2_blank_ave=0),"",Concentration_gL)</f>
        <v/>
      </c>
      <c r="O15" s="115" t="str">
        <f>N15</f>
        <v/>
      </c>
      <c r="P15" s="113" t="str">
        <f t="shared" ref="P15:P53" si="5">IF(OR(ISBLANK(Concentration_gL),N15=""),"",Concentration_gL/10)</f>
        <v/>
      </c>
      <c r="Q15" s="112" t="str">
        <f t="shared" ref="Q15:Q53" si="6">P15</f>
        <v/>
      </c>
      <c r="R15" s="7"/>
      <c r="S15" s="62"/>
      <c r="T15" s="107" t="e">
        <f t="shared" si="2"/>
        <v>#DIV/0!</v>
      </c>
      <c r="U15" s="64" t="str">
        <f t="shared" ref="U15:U53" si="7">IF(ISERROR(Concentration_gg),"",Concentration_gg)</f>
        <v/>
      </c>
      <c r="V15" s="5"/>
      <c r="W15" s="8"/>
    </row>
    <row r="16" spans="1:23" x14ac:dyDescent="0.3">
      <c r="A16" s="9"/>
      <c r="B16" s="5"/>
      <c r="C16" s="1">
        <v>3</v>
      </c>
      <c r="D16" s="20"/>
      <c r="E16" s="21"/>
      <c r="F16" s="21"/>
      <c r="G16" s="61" t="str">
        <f>IF(ISNUMBER('Creep Calculation'!E13),'Creep Calculation'!E13,"")</f>
        <v/>
      </c>
      <c r="H16" s="63">
        <v>0.1</v>
      </c>
      <c r="I16" s="20">
        <v>1</v>
      </c>
      <c r="J16" s="7"/>
      <c r="K16" s="107">
        <f t="shared" si="3"/>
        <v>0</v>
      </c>
      <c r="L16" s="18" t="str">
        <f t="shared" si="0"/>
        <v/>
      </c>
      <c r="M16" s="107">
        <f t="shared" si="1"/>
        <v>0</v>
      </c>
      <c r="N16" s="114" t="str">
        <f t="shared" si="4"/>
        <v/>
      </c>
      <c r="O16" s="115" t="str">
        <f t="shared" ref="O16:O53" si="8">N16</f>
        <v/>
      </c>
      <c r="P16" s="113" t="str">
        <f t="shared" si="5"/>
        <v/>
      </c>
      <c r="Q16" s="112" t="str">
        <f t="shared" si="6"/>
        <v/>
      </c>
      <c r="R16" s="7"/>
      <c r="S16" s="62"/>
      <c r="T16" s="107" t="e">
        <f t="shared" si="2"/>
        <v>#DIV/0!</v>
      </c>
      <c r="U16" s="64" t="str">
        <f t="shared" si="7"/>
        <v/>
      </c>
      <c r="V16" s="5"/>
      <c r="W16" s="8"/>
    </row>
    <row r="17" spans="1:23" x14ac:dyDescent="0.3">
      <c r="A17" s="9"/>
      <c r="B17" s="5"/>
      <c r="C17" s="1">
        <v>4</v>
      </c>
      <c r="D17" s="20"/>
      <c r="E17" s="21"/>
      <c r="F17" s="21"/>
      <c r="G17" s="61" t="str">
        <f>IF(ISNUMBER('Creep Calculation'!E14),'Creep Calculation'!E14,"")</f>
        <v/>
      </c>
      <c r="H17" s="63">
        <v>0.1</v>
      </c>
      <c r="I17" s="20">
        <v>1</v>
      </c>
      <c r="J17" s="7"/>
      <c r="K17" s="107">
        <f t="shared" si="3"/>
        <v>0</v>
      </c>
      <c r="L17" s="18" t="str">
        <f t="shared" si="0"/>
        <v/>
      </c>
      <c r="M17" s="107">
        <f t="shared" si="1"/>
        <v>0</v>
      </c>
      <c r="N17" s="114" t="str">
        <f t="shared" si="4"/>
        <v/>
      </c>
      <c r="O17" s="115" t="str">
        <f t="shared" si="8"/>
        <v/>
      </c>
      <c r="P17" s="113" t="str">
        <f t="shared" si="5"/>
        <v/>
      </c>
      <c r="Q17" s="112" t="str">
        <f t="shared" si="6"/>
        <v/>
      </c>
      <c r="R17" s="7"/>
      <c r="S17" s="62"/>
      <c r="T17" s="107" t="e">
        <f t="shared" si="2"/>
        <v>#DIV/0!</v>
      </c>
      <c r="U17" s="64" t="str">
        <f t="shared" si="7"/>
        <v/>
      </c>
      <c r="V17" s="5"/>
      <c r="W17" s="8"/>
    </row>
    <row r="18" spans="1:23" x14ac:dyDescent="0.3">
      <c r="A18" s="9"/>
      <c r="B18" s="5"/>
      <c r="C18" s="1">
        <v>5</v>
      </c>
      <c r="D18" s="20"/>
      <c r="E18" s="21"/>
      <c r="F18" s="21"/>
      <c r="G18" s="61" t="str">
        <f>IF(ISNUMBER('Creep Calculation'!E15),'Creep Calculation'!E15,"")</f>
        <v/>
      </c>
      <c r="H18" s="63">
        <v>0.1</v>
      </c>
      <c r="I18" s="20">
        <v>1</v>
      </c>
      <c r="J18" s="7"/>
      <c r="K18" s="107">
        <f t="shared" si="3"/>
        <v>0</v>
      </c>
      <c r="L18" s="18" t="str">
        <f t="shared" si="0"/>
        <v/>
      </c>
      <c r="M18" s="107">
        <f t="shared" si="1"/>
        <v>0</v>
      </c>
      <c r="N18" s="114" t="str">
        <f t="shared" si="4"/>
        <v/>
      </c>
      <c r="O18" s="115" t="str">
        <f t="shared" si="8"/>
        <v/>
      </c>
      <c r="P18" s="113" t="str">
        <f t="shared" si="5"/>
        <v/>
      </c>
      <c r="Q18" s="112" t="str">
        <f t="shared" si="6"/>
        <v/>
      </c>
      <c r="R18" s="7"/>
      <c r="S18" s="62"/>
      <c r="T18" s="107" t="e">
        <f t="shared" si="2"/>
        <v>#DIV/0!</v>
      </c>
      <c r="U18" s="64" t="str">
        <f t="shared" si="7"/>
        <v/>
      </c>
      <c r="V18" s="5"/>
      <c r="W18" s="8"/>
    </row>
    <row r="19" spans="1:23" x14ac:dyDescent="0.3">
      <c r="A19" s="9"/>
      <c r="B19" s="5"/>
      <c r="C19" s="1">
        <v>6</v>
      </c>
      <c r="D19" s="20"/>
      <c r="E19" s="21"/>
      <c r="F19" s="21"/>
      <c r="G19" s="61" t="str">
        <f>IF(ISNUMBER('Creep Calculation'!E16),'Creep Calculation'!E16,"")</f>
        <v/>
      </c>
      <c r="H19" s="63">
        <v>0.1</v>
      </c>
      <c r="I19" s="20">
        <v>1</v>
      </c>
      <c r="J19" s="7"/>
      <c r="K19" s="107">
        <f t="shared" si="3"/>
        <v>0</v>
      </c>
      <c r="L19" s="18" t="str">
        <f t="shared" si="0"/>
        <v/>
      </c>
      <c r="M19" s="107">
        <f t="shared" si="1"/>
        <v>0</v>
      </c>
      <c r="N19" s="114" t="str">
        <f t="shared" si="4"/>
        <v/>
      </c>
      <c r="O19" s="115" t="str">
        <f t="shared" si="8"/>
        <v/>
      </c>
      <c r="P19" s="113" t="str">
        <f t="shared" si="5"/>
        <v/>
      </c>
      <c r="Q19" s="112" t="str">
        <f t="shared" si="6"/>
        <v/>
      </c>
      <c r="R19" s="7"/>
      <c r="S19" s="62"/>
      <c r="T19" s="107" t="e">
        <f t="shared" si="2"/>
        <v>#DIV/0!</v>
      </c>
      <c r="U19" s="64" t="str">
        <f t="shared" si="7"/>
        <v/>
      </c>
      <c r="V19" s="5"/>
      <c r="W19" s="8"/>
    </row>
    <row r="20" spans="1:23" x14ac:dyDescent="0.3">
      <c r="A20" s="9"/>
      <c r="B20" s="5"/>
      <c r="C20" s="1">
        <v>7</v>
      </c>
      <c r="D20" s="20"/>
      <c r="E20" s="21"/>
      <c r="F20" s="21"/>
      <c r="G20" s="61" t="str">
        <f>IF(ISNUMBER('Creep Calculation'!E17),'Creep Calculation'!E17,"")</f>
        <v/>
      </c>
      <c r="H20" s="63">
        <v>0.1</v>
      </c>
      <c r="I20" s="20">
        <v>1</v>
      </c>
      <c r="J20" s="7"/>
      <c r="K20" s="107">
        <f t="shared" si="3"/>
        <v>0</v>
      </c>
      <c r="L20" s="18" t="str">
        <f t="shared" si="0"/>
        <v/>
      </c>
      <c r="M20" s="107">
        <f t="shared" si="1"/>
        <v>0</v>
      </c>
      <c r="N20" s="114" t="str">
        <f t="shared" si="4"/>
        <v/>
      </c>
      <c r="O20" s="115" t="str">
        <f t="shared" si="8"/>
        <v/>
      </c>
      <c r="P20" s="113" t="str">
        <f t="shared" si="5"/>
        <v/>
      </c>
      <c r="Q20" s="112" t="str">
        <f t="shared" si="6"/>
        <v/>
      </c>
      <c r="R20" s="7"/>
      <c r="S20" s="62"/>
      <c r="T20" s="107" t="e">
        <f t="shared" si="2"/>
        <v>#DIV/0!</v>
      </c>
      <c r="U20" s="64" t="str">
        <f t="shared" si="7"/>
        <v/>
      </c>
      <c r="V20" s="5"/>
      <c r="W20" s="8"/>
    </row>
    <row r="21" spans="1:23" x14ac:dyDescent="0.3">
      <c r="A21" s="9"/>
      <c r="B21" s="5"/>
      <c r="C21" s="1">
        <v>8</v>
      </c>
      <c r="D21" s="20"/>
      <c r="E21" s="21"/>
      <c r="F21" s="21"/>
      <c r="G21" s="61" t="str">
        <f>IF(ISNUMBER('Creep Calculation'!E18),'Creep Calculation'!E18,"")</f>
        <v/>
      </c>
      <c r="H21" s="63">
        <v>0.1</v>
      </c>
      <c r="I21" s="20">
        <v>1</v>
      </c>
      <c r="J21" s="7"/>
      <c r="K21" s="107">
        <f t="shared" si="3"/>
        <v>0</v>
      </c>
      <c r="L21" s="18" t="str">
        <f t="shared" si="0"/>
        <v/>
      </c>
      <c r="M21" s="107">
        <f t="shared" si="1"/>
        <v>0</v>
      </c>
      <c r="N21" s="114" t="str">
        <f t="shared" si="4"/>
        <v/>
      </c>
      <c r="O21" s="115" t="str">
        <f t="shared" si="8"/>
        <v/>
      </c>
      <c r="P21" s="113" t="str">
        <f t="shared" si="5"/>
        <v/>
      </c>
      <c r="Q21" s="112" t="str">
        <f t="shared" si="6"/>
        <v/>
      </c>
      <c r="R21" s="7"/>
      <c r="S21" s="62"/>
      <c r="T21" s="107" t="e">
        <f t="shared" si="2"/>
        <v>#DIV/0!</v>
      </c>
      <c r="U21" s="64" t="str">
        <f t="shared" si="7"/>
        <v/>
      </c>
      <c r="V21" s="5"/>
      <c r="W21" s="8"/>
    </row>
    <row r="22" spans="1:23" x14ac:dyDescent="0.3">
      <c r="A22" s="9"/>
      <c r="B22" s="5"/>
      <c r="C22" s="1">
        <v>9</v>
      </c>
      <c r="D22" s="20"/>
      <c r="E22" s="21"/>
      <c r="F22" s="21"/>
      <c r="G22" s="61" t="str">
        <f>IF(ISNUMBER('Creep Calculation'!E19),'Creep Calculation'!E19,"")</f>
        <v/>
      </c>
      <c r="H22" s="63">
        <v>0.1</v>
      </c>
      <c r="I22" s="20">
        <v>1</v>
      </c>
      <c r="J22" s="7"/>
      <c r="K22" s="107">
        <f t="shared" si="3"/>
        <v>0</v>
      </c>
      <c r="L22" s="18" t="str">
        <f t="shared" si="0"/>
        <v/>
      </c>
      <c r="M22" s="107">
        <f t="shared" si="1"/>
        <v>0</v>
      </c>
      <c r="N22" s="114" t="str">
        <f t="shared" si="4"/>
        <v/>
      </c>
      <c r="O22" s="115" t="str">
        <f t="shared" si="8"/>
        <v/>
      </c>
      <c r="P22" s="113" t="str">
        <f t="shared" si="5"/>
        <v/>
      </c>
      <c r="Q22" s="112" t="str">
        <f t="shared" si="6"/>
        <v/>
      </c>
      <c r="R22" s="7"/>
      <c r="S22" s="62"/>
      <c r="T22" s="107" t="e">
        <f t="shared" si="2"/>
        <v>#DIV/0!</v>
      </c>
      <c r="U22" s="64" t="str">
        <f t="shared" si="7"/>
        <v/>
      </c>
      <c r="V22" s="5"/>
      <c r="W22" s="8"/>
    </row>
    <row r="23" spans="1:23" x14ac:dyDescent="0.3">
      <c r="A23" s="9"/>
      <c r="B23" s="5"/>
      <c r="C23" s="1">
        <v>10</v>
      </c>
      <c r="D23" s="20"/>
      <c r="E23" s="21"/>
      <c r="F23" s="21"/>
      <c r="G23" s="61" t="str">
        <f>IF(ISNUMBER('Creep Calculation'!E20),'Creep Calculation'!E20,"")</f>
        <v/>
      </c>
      <c r="H23" s="63">
        <v>0.1</v>
      </c>
      <c r="I23" s="20">
        <v>1</v>
      </c>
      <c r="J23" s="7"/>
      <c r="K23" s="107">
        <f t="shared" si="3"/>
        <v>0</v>
      </c>
      <c r="L23" s="18" t="str">
        <f t="shared" si="0"/>
        <v/>
      </c>
      <c r="M23" s="107">
        <f t="shared" si="1"/>
        <v>0</v>
      </c>
      <c r="N23" s="114" t="str">
        <f t="shared" si="4"/>
        <v/>
      </c>
      <c r="O23" s="115" t="str">
        <f t="shared" si="8"/>
        <v/>
      </c>
      <c r="P23" s="113" t="str">
        <f t="shared" si="5"/>
        <v/>
      </c>
      <c r="Q23" s="112" t="str">
        <f t="shared" si="6"/>
        <v/>
      </c>
      <c r="R23" s="7"/>
      <c r="S23" s="62"/>
      <c r="T23" s="107" t="e">
        <f t="shared" si="2"/>
        <v>#DIV/0!</v>
      </c>
      <c r="U23" s="64" t="str">
        <f t="shared" si="7"/>
        <v/>
      </c>
      <c r="V23" s="5"/>
      <c r="W23" s="8"/>
    </row>
    <row r="24" spans="1:23" x14ac:dyDescent="0.3">
      <c r="A24" s="9"/>
      <c r="B24" s="5"/>
      <c r="C24" s="1">
        <v>11</v>
      </c>
      <c r="D24" s="20"/>
      <c r="E24" s="21"/>
      <c r="F24" s="21"/>
      <c r="G24" s="61" t="str">
        <f>IF(ISNUMBER('Creep Calculation'!E21),'Creep Calculation'!E21,"")</f>
        <v/>
      </c>
      <c r="H24" s="63">
        <v>0.1</v>
      </c>
      <c r="I24" s="20">
        <v>1</v>
      </c>
      <c r="J24" s="7"/>
      <c r="K24" s="107">
        <f t="shared" si="3"/>
        <v>0</v>
      </c>
      <c r="L24" s="18" t="str">
        <f t="shared" si="0"/>
        <v/>
      </c>
      <c r="M24" s="107">
        <f t="shared" si="1"/>
        <v>0</v>
      </c>
      <c r="N24" s="114" t="str">
        <f t="shared" si="4"/>
        <v/>
      </c>
      <c r="O24" s="115" t="str">
        <f t="shared" si="8"/>
        <v/>
      </c>
      <c r="P24" s="113" t="str">
        <f t="shared" si="5"/>
        <v/>
      </c>
      <c r="Q24" s="112" t="str">
        <f t="shared" si="6"/>
        <v/>
      </c>
      <c r="R24" s="7"/>
      <c r="S24" s="62"/>
      <c r="T24" s="107" t="e">
        <f t="shared" si="2"/>
        <v>#DIV/0!</v>
      </c>
      <c r="U24" s="64" t="str">
        <f t="shared" si="7"/>
        <v/>
      </c>
      <c r="V24" s="5"/>
      <c r="W24" s="8"/>
    </row>
    <row r="25" spans="1:23" x14ac:dyDescent="0.3">
      <c r="A25" s="9"/>
      <c r="B25" s="5"/>
      <c r="C25" s="1">
        <v>12</v>
      </c>
      <c r="D25" s="20"/>
      <c r="E25" s="21"/>
      <c r="F25" s="21"/>
      <c r="G25" s="61" t="str">
        <f>IF(ISNUMBER('Creep Calculation'!E22),'Creep Calculation'!E22,"")</f>
        <v/>
      </c>
      <c r="H25" s="63">
        <v>0.1</v>
      </c>
      <c r="I25" s="20">
        <v>1</v>
      </c>
      <c r="J25" s="7"/>
      <c r="K25" s="107">
        <f t="shared" si="3"/>
        <v>0</v>
      </c>
      <c r="L25" s="18" t="str">
        <f t="shared" si="0"/>
        <v/>
      </c>
      <c r="M25" s="107">
        <f t="shared" si="1"/>
        <v>0</v>
      </c>
      <c r="N25" s="114" t="str">
        <f t="shared" si="4"/>
        <v/>
      </c>
      <c r="O25" s="115" t="str">
        <f t="shared" si="8"/>
        <v/>
      </c>
      <c r="P25" s="113" t="str">
        <f t="shared" si="5"/>
        <v/>
      </c>
      <c r="Q25" s="112" t="str">
        <f t="shared" si="6"/>
        <v/>
      </c>
      <c r="R25" s="7"/>
      <c r="S25" s="62"/>
      <c r="T25" s="107" t="e">
        <f t="shared" si="2"/>
        <v>#DIV/0!</v>
      </c>
      <c r="U25" s="64" t="str">
        <f t="shared" si="7"/>
        <v/>
      </c>
      <c r="V25" s="5"/>
      <c r="W25" s="8"/>
    </row>
    <row r="26" spans="1:23" x14ac:dyDescent="0.3">
      <c r="A26" s="9"/>
      <c r="B26" s="5"/>
      <c r="C26" s="1">
        <v>13</v>
      </c>
      <c r="D26" s="20"/>
      <c r="E26" s="21"/>
      <c r="F26" s="21"/>
      <c r="G26" s="61" t="str">
        <f>IF(ISNUMBER('Creep Calculation'!E23),'Creep Calculation'!E23,"")</f>
        <v/>
      </c>
      <c r="H26" s="63">
        <v>0.1</v>
      </c>
      <c r="I26" s="20">
        <v>1</v>
      </c>
      <c r="J26" s="7"/>
      <c r="K26" s="107">
        <f t="shared" si="3"/>
        <v>0</v>
      </c>
      <c r="L26" s="18" t="str">
        <f t="shared" si="0"/>
        <v/>
      </c>
      <c r="M26" s="107">
        <f t="shared" si="1"/>
        <v>0</v>
      </c>
      <c r="N26" s="114" t="str">
        <f t="shared" si="4"/>
        <v/>
      </c>
      <c r="O26" s="115" t="str">
        <f t="shared" si="8"/>
        <v/>
      </c>
      <c r="P26" s="113" t="str">
        <f t="shared" si="5"/>
        <v/>
      </c>
      <c r="Q26" s="112" t="str">
        <f t="shared" si="6"/>
        <v/>
      </c>
      <c r="R26" s="7"/>
      <c r="S26" s="62"/>
      <c r="T26" s="107" t="e">
        <f t="shared" si="2"/>
        <v>#DIV/0!</v>
      </c>
      <c r="U26" s="64" t="str">
        <f t="shared" si="7"/>
        <v/>
      </c>
      <c r="V26" s="5"/>
      <c r="W26" s="8"/>
    </row>
    <row r="27" spans="1:23" x14ac:dyDescent="0.3">
      <c r="A27" s="9"/>
      <c r="B27" s="5"/>
      <c r="C27" s="1">
        <v>14</v>
      </c>
      <c r="D27" s="20"/>
      <c r="E27" s="21"/>
      <c r="F27" s="21"/>
      <c r="G27" s="61" t="str">
        <f>IF(ISNUMBER('Creep Calculation'!E24),'Creep Calculation'!E24,"")</f>
        <v/>
      </c>
      <c r="H27" s="63">
        <v>0.1</v>
      </c>
      <c r="I27" s="20">
        <v>1</v>
      </c>
      <c r="J27" s="7"/>
      <c r="K27" s="107">
        <f t="shared" si="3"/>
        <v>0</v>
      </c>
      <c r="L27" s="18" t="str">
        <f t="shared" si="0"/>
        <v/>
      </c>
      <c r="M27" s="107">
        <f t="shared" si="1"/>
        <v>0</v>
      </c>
      <c r="N27" s="114" t="str">
        <f t="shared" si="4"/>
        <v/>
      </c>
      <c r="O27" s="115" t="str">
        <f t="shared" si="8"/>
        <v/>
      </c>
      <c r="P27" s="113" t="str">
        <f t="shared" si="5"/>
        <v/>
      </c>
      <c r="Q27" s="112" t="str">
        <f t="shared" si="6"/>
        <v/>
      </c>
      <c r="R27" s="7"/>
      <c r="S27" s="62"/>
      <c r="T27" s="107" t="e">
        <f t="shared" si="2"/>
        <v>#DIV/0!</v>
      </c>
      <c r="U27" s="64" t="str">
        <f t="shared" si="7"/>
        <v/>
      </c>
      <c r="V27" s="5"/>
      <c r="W27" s="8"/>
    </row>
    <row r="28" spans="1:23" x14ac:dyDescent="0.3">
      <c r="A28" s="9"/>
      <c r="B28" s="5"/>
      <c r="C28" s="1">
        <v>15</v>
      </c>
      <c r="D28" s="20"/>
      <c r="E28" s="21"/>
      <c r="F28" s="21"/>
      <c r="G28" s="61" t="str">
        <f>IF(ISNUMBER('Creep Calculation'!E25),'Creep Calculation'!E25,"")</f>
        <v/>
      </c>
      <c r="H28" s="63">
        <v>0.1</v>
      </c>
      <c r="I28" s="20">
        <v>1</v>
      </c>
      <c r="J28" s="7"/>
      <c r="K28" s="107">
        <f t="shared" si="3"/>
        <v>0</v>
      </c>
      <c r="L28" s="18" t="str">
        <f t="shared" si="0"/>
        <v/>
      </c>
      <c r="M28" s="107">
        <f t="shared" si="1"/>
        <v>0</v>
      </c>
      <c r="N28" s="114" t="str">
        <f t="shared" si="4"/>
        <v/>
      </c>
      <c r="O28" s="115" t="str">
        <f t="shared" si="8"/>
        <v/>
      </c>
      <c r="P28" s="113" t="str">
        <f t="shared" si="5"/>
        <v/>
      </c>
      <c r="Q28" s="112" t="str">
        <f t="shared" si="6"/>
        <v/>
      </c>
      <c r="R28" s="7"/>
      <c r="S28" s="62"/>
      <c r="T28" s="107" t="e">
        <f t="shared" si="2"/>
        <v>#DIV/0!</v>
      </c>
      <c r="U28" s="64" t="str">
        <f t="shared" si="7"/>
        <v/>
      </c>
      <c r="V28" s="5"/>
      <c r="W28" s="8"/>
    </row>
    <row r="29" spans="1:23" x14ac:dyDescent="0.3">
      <c r="A29" s="9"/>
      <c r="B29" s="5"/>
      <c r="C29" s="1">
        <v>16</v>
      </c>
      <c r="D29" s="20"/>
      <c r="E29" s="21"/>
      <c r="F29" s="21"/>
      <c r="G29" s="61" t="str">
        <f>IF(ISNUMBER('Creep Calculation'!E26),'Creep Calculation'!E26,"")</f>
        <v/>
      </c>
      <c r="H29" s="63">
        <v>0.1</v>
      </c>
      <c r="I29" s="20">
        <v>1</v>
      </c>
      <c r="J29" s="7"/>
      <c r="K29" s="107">
        <f t="shared" si="3"/>
        <v>0</v>
      </c>
      <c r="L29" s="18" t="str">
        <f t="shared" si="0"/>
        <v/>
      </c>
      <c r="M29" s="107">
        <f t="shared" si="1"/>
        <v>0</v>
      </c>
      <c r="N29" s="114" t="str">
        <f t="shared" si="4"/>
        <v/>
      </c>
      <c r="O29" s="115" t="str">
        <f t="shared" si="8"/>
        <v/>
      </c>
      <c r="P29" s="113" t="str">
        <f t="shared" si="5"/>
        <v/>
      </c>
      <c r="Q29" s="112" t="str">
        <f t="shared" si="6"/>
        <v/>
      </c>
      <c r="R29" s="7"/>
      <c r="S29" s="62"/>
      <c r="T29" s="107" t="e">
        <f t="shared" si="2"/>
        <v>#DIV/0!</v>
      </c>
      <c r="U29" s="64" t="str">
        <f t="shared" si="7"/>
        <v/>
      </c>
      <c r="V29" s="5"/>
      <c r="W29" s="8"/>
    </row>
    <row r="30" spans="1:23" x14ac:dyDescent="0.3">
      <c r="A30" s="9"/>
      <c r="B30" s="5"/>
      <c r="C30" s="1">
        <v>17</v>
      </c>
      <c r="D30" s="20"/>
      <c r="E30" s="21"/>
      <c r="F30" s="21"/>
      <c r="G30" s="61" t="str">
        <f>IF(ISNUMBER('Creep Calculation'!E27),'Creep Calculation'!E27,"")</f>
        <v/>
      </c>
      <c r="H30" s="63">
        <v>0.1</v>
      </c>
      <c r="I30" s="20">
        <v>1</v>
      </c>
      <c r="J30" s="7"/>
      <c r="K30" s="107">
        <f t="shared" si="3"/>
        <v>0</v>
      </c>
      <c r="L30" s="18" t="str">
        <f t="shared" si="0"/>
        <v/>
      </c>
      <c r="M30" s="107">
        <f t="shared" si="1"/>
        <v>0</v>
      </c>
      <c r="N30" s="114" t="str">
        <f t="shared" si="4"/>
        <v/>
      </c>
      <c r="O30" s="115" t="str">
        <f t="shared" si="8"/>
        <v/>
      </c>
      <c r="P30" s="113" t="str">
        <f t="shared" si="5"/>
        <v/>
      </c>
      <c r="Q30" s="112" t="str">
        <f t="shared" si="6"/>
        <v/>
      </c>
      <c r="R30" s="7"/>
      <c r="S30" s="62"/>
      <c r="T30" s="107" t="e">
        <f t="shared" si="2"/>
        <v>#DIV/0!</v>
      </c>
      <c r="U30" s="64" t="str">
        <f t="shared" si="7"/>
        <v/>
      </c>
      <c r="V30" s="5"/>
      <c r="W30" s="8"/>
    </row>
    <row r="31" spans="1:23" x14ac:dyDescent="0.3">
      <c r="A31" s="9"/>
      <c r="B31" s="5"/>
      <c r="C31" s="1">
        <v>18</v>
      </c>
      <c r="D31" s="20"/>
      <c r="E31" s="21"/>
      <c r="F31" s="21"/>
      <c r="G31" s="61" t="str">
        <f>IF(ISNUMBER('Creep Calculation'!E28),'Creep Calculation'!E28,"")</f>
        <v/>
      </c>
      <c r="H31" s="63">
        <v>0.1</v>
      </c>
      <c r="I31" s="20">
        <v>1</v>
      </c>
      <c r="J31" s="7"/>
      <c r="K31" s="107">
        <f t="shared" si="3"/>
        <v>0</v>
      </c>
      <c r="L31" s="18" t="str">
        <f t="shared" si="0"/>
        <v/>
      </c>
      <c r="M31" s="107">
        <f t="shared" si="1"/>
        <v>0</v>
      </c>
      <c r="N31" s="114" t="str">
        <f t="shared" si="4"/>
        <v/>
      </c>
      <c r="O31" s="115" t="str">
        <f t="shared" si="8"/>
        <v/>
      </c>
      <c r="P31" s="113" t="str">
        <f t="shared" si="5"/>
        <v/>
      </c>
      <c r="Q31" s="112" t="str">
        <f t="shared" si="6"/>
        <v/>
      </c>
      <c r="R31" s="7"/>
      <c r="S31" s="62"/>
      <c r="T31" s="107" t="e">
        <f t="shared" si="2"/>
        <v>#DIV/0!</v>
      </c>
      <c r="U31" s="64" t="str">
        <f t="shared" si="7"/>
        <v/>
      </c>
      <c r="V31" s="5"/>
      <c r="W31" s="8"/>
    </row>
    <row r="32" spans="1:23" x14ac:dyDescent="0.3">
      <c r="A32" s="9"/>
      <c r="B32" s="5"/>
      <c r="C32" s="1">
        <v>19</v>
      </c>
      <c r="D32" s="20"/>
      <c r="E32" s="21"/>
      <c r="F32" s="21"/>
      <c r="G32" s="61" t="str">
        <f>IF(ISNUMBER('Creep Calculation'!E29),'Creep Calculation'!E29,"")</f>
        <v/>
      </c>
      <c r="H32" s="63">
        <v>0.1</v>
      </c>
      <c r="I32" s="20">
        <v>1</v>
      </c>
      <c r="J32" s="7"/>
      <c r="K32" s="107">
        <f t="shared" si="3"/>
        <v>0</v>
      </c>
      <c r="L32" s="18" t="str">
        <f t="shared" si="0"/>
        <v/>
      </c>
      <c r="M32" s="107">
        <f t="shared" si="1"/>
        <v>0</v>
      </c>
      <c r="N32" s="114" t="str">
        <f t="shared" si="4"/>
        <v/>
      </c>
      <c r="O32" s="115" t="str">
        <f t="shared" si="8"/>
        <v/>
      </c>
      <c r="P32" s="113" t="str">
        <f t="shared" si="5"/>
        <v/>
      </c>
      <c r="Q32" s="112" t="str">
        <f t="shared" si="6"/>
        <v/>
      </c>
      <c r="R32" s="7"/>
      <c r="S32" s="62"/>
      <c r="T32" s="107" t="e">
        <f t="shared" si="2"/>
        <v>#DIV/0!</v>
      </c>
      <c r="U32" s="64" t="str">
        <f t="shared" si="7"/>
        <v/>
      </c>
      <c r="V32" s="5"/>
      <c r="W32" s="8"/>
    </row>
    <row r="33" spans="1:23" x14ac:dyDescent="0.3">
      <c r="A33" s="9"/>
      <c r="B33" s="5"/>
      <c r="C33" s="1">
        <v>20</v>
      </c>
      <c r="D33" s="20"/>
      <c r="E33" s="21"/>
      <c r="F33" s="21"/>
      <c r="G33" s="61" t="str">
        <f>IF(ISNUMBER('Creep Calculation'!E30),'Creep Calculation'!E30,"")</f>
        <v/>
      </c>
      <c r="H33" s="63">
        <v>0.1</v>
      </c>
      <c r="I33" s="20">
        <v>1</v>
      </c>
      <c r="J33" s="7"/>
      <c r="K33" s="107">
        <f t="shared" si="3"/>
        <v>0</v>
      </c>
      <c r="L33" s="18" t="str">
        <f t="shared" si="0"/>
        <v/>
      </c>
      <c r="M33" s="107">
        <f t="shared" si="1"/>
        <v>0</v>
      </c>
      <c r="N33" s="114" t="str">
        <f t="shared" si="4"/>
        <v/>
      </c>
      <c r="O33" s="115" t="str">
        <f t="shared" si="8"/>
        <v/>
      </c>
      <c r="P33" s="113" t="str">
        <f t="shared" si="5"/>
        <v/>
      </c>
      <c r="Q33" s="112" t="str">
        <f t="shared" si="6"/>
        <v/>
      </c>
      <c r="R33" s="7"/>
      <c r="S33" s="62"/>
      <c r="T33" s="107" t="e">
        <f t="shared" si="2"/>
        <v>#DIV/0!</v>
      </c>
      <c r="U33" s="64" t="str">
        <f t="shared" si="7"/>
        <v/>
      </c>
      <c r="V33" s="5"/>
      <c r="W33" s="8"/>
    </row>
    <row r="34" spans="1:23" x14ac:dyDescent="0.3">
      <c r="A34" s="9"/>
      <c r="B34" s="5"/>
      <c r="C34" s="1">
        <v>21</v>
      </c>
      <c r="D34" s="20"/>
      <c r="E34" s="21"/>
      <c r="F34" s="21"/>
      <c r="G34" s="61" t="str">
        <f>IF(ISNUMBER('Creep Calculation'!E31),'Creep Calculation'!E31,"")</f>
        <v/>
      </c>
      <c r="H34" s="63">
        <v>0.1</v>
      </c>
      <c r="I34" s="20">
        <v>1</v>
      </c>
      <c r="J34" s="7"/>
      <c r="K34" s="107">
        <f t="shared" si="3"/>
        <v>0</v>
      </c>
      <c r="L34" s="18" t="str">
        <f t="shared" si="0"/>
        <v/>
      </c>
      <c r="M34" s="107">
        <f t="shared" si="1"/>
        <v>0</v>
      </c>
      <c r="N34" s="114" t="str">
        <f t="shared" si="4"/>
        <v/>
      </c>
      <c r="O34" s="115" t="str">
        <f t="shared" si="8"/>
        <v/>
      </c>
      <c r="P34" s="113" t="str">
        <f t="shared" si="5"/>
        <v/>
      </c>
      <c r="Q34" s="112" t="str">
        <f t="shared" si="6"/>
        <v/>
      </c>
      <c r="R34" s="7"/>
      <c r="S34" s="62"/>
      <c r="T34" s="107" t="e">
        <f t="shared" si="2"/>
        <v>#DIV/0!</v>
      </c>
      <c r="U34" s="64" t="str">
        <f t="shared" si="7"/>
        <v/>
      </c>
      <c r="V34" s="5"/>
      <c r="W34" s="8"/>
    </row>
    <row r="35" spans="1:23" x14ac:dyDescent="0.3">
      <c r="A35" s="9"/>
      <c r="B35" s="5"/>
      <c r="C35" s="1">
        <v>22</v>
      </c>
      <c r="D35" s="20"/>
      <c r="E35" s="21"/>
      <c r="F35" s="21"/>
      <c r="G35" s="61" t="str">
        <f>IF(ISNUMBER('Creep Calculation'!E32),'Creep Calculation'!E32,"")</f>
        <v/>
      </c>
      <c r="H35" s="63">
        <v>0.1</v>
      </c>
      <c r="I35" s="20">
        <v>1</v>
      </c>
      <c r="J35" s="7"/>
      <c r="K35" s="107">
        <f t="shared" si="3"/>
        <v>0</v>
      </c>
      <c r="L35" s="18" t="str">
        <f t="shared" si="0"/>
        <v/>
      </c>
      <c r="M35" s="107">
        <f t="shared" si="1"/>
        <v>0</v>
      </c>
      <c r="N35" s="114" t="str">
        <f t="shared" si="4"/>
        <v/>
      </c>
      <c r="O35" s="115" t="str">
        <f t="shared" si="8"/>
        <v/>
      </c>
      <c r="P35" s="113" t="str">
        <f t="shared" si="5"/>
        <v/>
      </c>
      <c r="Q35" s="112" t="str">
        <f t="shared" si="6"/>
        <v/>
      </c>
      <c r="R35" s="7"/>
      <c r="S35" s="62"/>
      <c r="T35" s="107" t="e">
        <f t="shared" si="2"/>
        <v>#DIV/0!</v>
      </c>
      <c r="U35" s="64" t="str">
        <f t="shared" si="7"/>
        <v/>
      </c>
      <c r="V35" s="5"/>
      <c r="W35" s="8"/>
    </row>
    <row r="36" spans="1:23" x14ac:dyDescent="0.3">
      <c r="A36" s="9"/>
      <c r="B36" s="5"/>
      <c r="C36" s="1">
        <v>23</v>
      </c>
      <c r="D36" s="20"/>
      <c r="E36" s="21"/>
      <c r="F36" s="21"/>
      <c r="G36" s="61" t="str">
        <f>IF(ISNUMBER('Creep Calculation'!E33),'Creep Calculation'!E33,"")</f>
        <v/>
      </c>
      <c r="H36" s="63">
        <v>0.1</v>
      </c>
      <c r="I36" s="20">
        <v>1</v>
      </c>
      <c r="J36" s="7"/>
      <c r="K36" s="107">
        <f t="shared" si="3"/>
        <v>0</v>
      </c>
      <c r="L36" s="18" t="str">
        <f t="shared" si="0"/>
        <v/>
      </c>
      <c r="M36" s="107">
        <f t="shared" si="1"/>
        <v>0</v>
      </c>
      <c r="N36" s="114" t="str">
        <f t="shared" si="4"/>
        <v/>
      </c>
      <c r="O36" s="115" t="str">
        <f t="shared" si="8"/>
        <v/>
      </c>
      <c r="P36" s="113" t="str">
        <f t="shared" si="5"/>
        <v/>
      </c>
      <c r="Q36" s="112" t="str">
        <f t="shared" si="6"/>
        <v/>
      </c>
      <c r="R36" s="7"/>
      <c r="S36" s="62"/>
      <c r="T36" s="107" t="e">
        <f t="shared" si="2"/>
        <v>#DIV/0!</v>
      </c>
      <c r="U36" s="64" t="str">
        <f t="shared" si="7"/>
        <v/>
      </c>
      <c r="V36" s="5"/>
      <c r="W36" s="8"/>
    </row>
    <row r="37" spans="1:23" x14ac:dyDescent="0.3">
      <c r="A37" s="9"/>
      <c r="B37" s="5"/>
      <c r="C37" s="1">
        <v>24</v>
      </c>
      <c r="D37" s="20"/>
      <c r="E37" s="21"/>
      <c r="F37" s="21"/>
      <c r="G37" s="61" t="str">
        <f>IF(ISNUMBER('Creep Calculation'!E34),'Creep Calculation'!E34,"")</f>
        <v/>
      </c>
      <c r="H37" s="63">
        <v>0.1</v>
      </c>
      <c r="I37" s="20">
        <v>1</v>
      </c>
      <c r="J37" s="7"/>
      <c r="K37" s="107">
        <f t="shared" si="3"/>
        <v>0</v>
      </c>
      <c r="L37" s="18" t="str">
        <f t="shared" si="0"/>
        <v/>
      </c>
      <c r="M37" s="107">
        <f t="shared" si="1"/>
        <v>0</v>
      </c>
      <c r="N37" s="114" t="str">
        <f t="shared" si="4"/>
        <v/>
      </c>
      <c r="O37" s="115" t="str">
        <f t="shared" si="8"/>
        <v/>
      </c>
      <c r="P37" s="113" t="str">
        <f t="shared" si="5"/>
        <v/>
      </c>
      <c r="Q37" s="112" t="str">
        <f t="shared" si="6"/>
        <v/>
      </c>
      <c r="R37" s="7"/>
      <c r="S37" s="62"/>
      <c r="T37" s="107" t="e">
        <f t="shared" si="2"/>
        <v>#DIV/0!</v>
      </c>
      <c r="U37" s="64" t="str">
        <f t="shared" si="7"/>
        <v/>
      </c>
      <c r="V37" s="5"/>
      <c r="W37" s="8"/>
    </row>
    <row r="38" spans="1:23" x14ac:dyDescent="0.3">
      <c r="A38" s="9"/>
      <c r="B38" s="5"/>
      <c r="C38" s="1">
        <v>25</v>
      </c>
      <c r="D38" s="20"/>
      <c r="E38" s="21"/>
      <c r="F38" s="21"/>
      <c r="G38" s="61" t="str">
        <f>IF(ISNUMBER('Creep Calculation'!E35),'Creep Calculation'!E35,"")</f>
        <v/>
      </c>
      <c r="H38" s="63">
        <v>0.1</v>
      </c>
      <c r="I38" s="20">
        <v>1</v>
      </c>
      <c r="J38" s="7"/>
      <c r="K38" s="107">
        <f t="shared" si="3"/>
        <v>0</v>
      </c>
      <c r="L38" s="18" t="str">
        <f t="shared" si="0"/>
        <v/>
      </c>
      <c r="M38" s="107">
        <f t="shared" si="1"/>
        <v>0</v>
      </c>
      <c r="N38" s="114" t="str">
        <f t="shared" si="4"/>
        <v/>
      </c>
      <c r="O38" s="115" t="str">
        <f t="shared" si="8"/>
        <v/>
      </c>
      <c r="P38" s="113" t="str">
        <f t="shared" si="5"/>
        <v/>
      </c>
      <c r="Q38" s="112" t="str">
        <f t="shared" si="6"/>
        <v/>
      </c>
      <c r="R38" s="7"/>
      <c r="S38" s="62"/>
      <c r="T38" s="107" t="e">
        <f t="shared" si="2"/>
        <v>#DIV/0!</v>
      </c>
      <c r="U38" s="64" t="str">
        <f t="shared" si="7"/>
        <v/>
      </c>
      <c r="V38" s="5"/>
      <c r="W38" s="8"/>
    </row>
    <row r="39" spans="1:23" x14ac:dyDescent="0.3">
      <c r="A39" s="9"/>
      <c r="B39" s="5"/>
      <c r="C39" s="1">
        <v>26</v>
      </c>
      <c r="D39" s="20"/>
      <c r="E39" s="21"/>
      <c r="F39" s="21"/>
      <c r="G39" s="61" t="str">
        <f>IF(ISNUMBER('Creep Calculation'!E36),'Creep Calculation'!E36,"")</f>
        <v/>
      </c>
      <c r="H39" s="63">
        <v>0.1</v>
      </c>
      <c r="I39" s="20">
        <v>1</v>
      </c>
      <c r="J39" s="7"/>
      <c r="K39" s="107">
        <f t="shared" si="3"/>
        <v>0</v>
      </c>
      <c r="L39" s="18" t="str">
        <f t="shared" si="0"/>
        <v/>
      </c>
      <c r="M39" s="107">
        <f t="shared" si="1"/>
        <v>0</v>
      </c>
      <c r="N39" s="114" t="str">
        <f t="shared" si="4"/>
        <v/>
      </c>
      <c r="O39" s="115" t="str">
        <f t="shared" si="8"/>
        <v/>
      </c>
      <c r="P39" s="113" t="str">
        <f t="shared" si="5"/>
        <v/>
      </c>
      <c r="Q39" s="112" t="str">
        <f t="shared" si="6"/>
        <v/>
      </c>
      <c r="R39" s="7"/>
      <c r="S39" s="62"/>
      <c r="T39" s="107" t="e">
        <f t="shared" si="2"/>
        <v>#DIV/0!</v>
      </c>
      <c r="U39" s="64" t="str">
        <f t="shared" si="7"/>
        <v/>
      </c>
      <c r="V39" s="5"/>
      <c r="W39" s="8"/>
    </row>
    <row r="40" spans="1:23" x14ac:dyDescent="0.3">
      <c r="A40" s="9"/>
      <c r="B40" s="5"/>
      <c r="C40" s="1">
        <v>27</v>
      </c>
      <c r="D40" s="20"/>
      <c r="E40" s="21"/>
      <c r="F40" s="21"/>
      <c r="G40" s="61" t="str">
        <f>IF(ISNUMBER('Creep Calculation'!E37),'Creep Calculation'!E37,"")</f>
        <v/>
      </c>
      <c r="H40" s="63">
        <v>0.1</v>
      </c>
      <c r="I40" s="20">
        <v>1</v>
      </c>
      <c r="J40" s="7"/>
      <c r="K40" s="107">
        <f t="shared" si="3"/>
        <v>0</v>
      </c>
      <c r="L40" s="18" t="str">
        <f t="shared" si="0"/>
        <v/>
      </c>
      <c r="M40" s="107">
        <f t="shared" si="1"/>
        <v>0</v>
      </c>
      <c r="N40" s="114" t="str">
        <f t="shared" si="4"/>
        <v/>
      </c>
      <c r="O40" s="115" t="str">
        <f t="shared" si="8"/>
        <v/>
      </c>
      <c r="P40" s="113" t="str">
        <f t="shared" si="5"/>
        <v/>
      </c>
      <c r="Q40" s="112" t="str">
        <f t="shared" si="6"/>
        <v/>
      </c>
      <c r="R40" s="7"/>
      <c r="S40" s="62"/>
      <c r="T40" s="107" t="e">
        <f t="shared" si="2"/>
        <v>#DIV/0!</v>
      </c>
      <c r="U40" s="64" t="str">
        <f t="shared" si="7"/>
        <v/>
      </c>
      <c r="V40" s="5"/>
      <c r="W40" s="8"/>
    </row>
    <row r="41" spans="1:23" x14ac:dyDescent="0.3">
      <c r="A41" s="9"/>
      <c r="B41" s="5"/>
      <c r="C41" s="1">
        <v>28</v>
      </c>
      <c r="D41" s="20"/>
      <c r="E41" s="21"/>
      <c r="F41" s="21"/>
      <c r="G41" s="61" t="str">
        <f>IF(ISNUMBER('Creep Calculation'!E38),'Creep Calculation'!E38,"")</f>
        <v/>
      </c>
      <c r="H41" s="63">
        <v>0.1</v>
      </c>
      <c r="I41" s="20">
        <v>1</v>
      </c>
      <c r="J41" s="7"/>
      <c r="K41" s="107">
        <f t="shared" si="3"/>
        <v>0</v>
      </c>
      <c r="L41" s="18" t="str">
        <f t="shared" si="0"/>
        <v/>
      </c>
      <c r="M41" s="107">
        <f t="shared" si="1"/>
        <v>0</v>
      </c>
      <c r="N41" s="114" t="str">
        <f t="shared" si="4"/>
        <v/>
      </c>
      <c r="O41" s="115" t="str">
        <f t="shared" si="8"/>
        <v/>
      </c>
      <c r="P41" s="113" t="str">
        <f t="shared" si="5"/>
        <v/>
      </c>
      <c r="Q41" s="112" t="str">
        <f t="shared" si="6"/>
        <v/>
      </c>
      <c r="R41" s="7"/>
      <c r="S41" s="62"/>
      <c r="T41" s="107" t="e">
        <f t="shared" si="2"/>
        <v>#DIV/0!</v>
      </c>
      <c r="U41" s="64" t="str">
        <f t="shared" si="7"/>
        <v/>
      </c>
      <c r="V41" s="5"/>
      <c r="W41" s="8"/>
    </row>
    <row r="42" spans="1:23" x14ac:dyDescent="0.3">
      <c r="A42" s="9"/>
      <c r="B42" s="5"/>
      <c r="C42" s="1">
        <v>29</v>
      </c>
      <c r="D42" s="20"/>
      <c r="E42" s="21"/>
      <c r="F42" s="21"/>
      <c r="G42" s="61" t="str">
        <f>IF(ISNUMBER('Creep Calculation'!E39),'Creep Calculation'!E39,"")</f>
        <v/>
      </c>
      <c r="H42" s="63">
        <v>0.1</v>
      </c>
      <c r="I42" s="20">
        <v>1</v>
      </c>
      <c r="J42" s="7"/>
      <c r="K42" s="107">
        <f t="shared" si="3"/>
        <v>0</v>
      </c>
      <c r="L42" s="18" t="str">
        <f t="shared" si="0"/>
        <v/>
      </c>
      <c r="M42" s="107">
        <f t="shared" si="1"/>
        <v>0</v>
      </c>
      <c r="N42" s="114" t="str">
        <f t="shared" si="4"/>
        <v/>
      </c>
      <c r="O42" s="115" t="str">
        <f t="shared" si="8"/>
        <v/>
      </c>
      <c r="P42" s="113" t="str">
        <f t="shared" si="5"/>
        <v/>
      </c>
      <c r="Q42" s="112" t="str">
        <f t="shared" si="6"/>
        <v/>
      </c>
      <c r="R42" s="7"/>
      <c r="S42" s="62"/>
      <c r="T42" s="107" t="e">
        <f t="shared" si="2"/>
        <v>#DIV/0!</v>
      </c>
      <c r="U42" s="64" t="str">
        <f t="shared" si="7"/>
        <v/>
      </c>
      <c r="V42" s="5"/>
      <c r="W42" s="8"/>
    </row>
    <row r="43" spans="1:23" x14ac:dyDescent="0.3">
      <c r="A43" s="9"/>
      <c r="B43" s="5"/>
      <c r="C43" s="1">
        <v>30</v>
      </c>
      <c r="D43" s="20"/>
      <c r="E43" s="21"/>
      <c r="F43" s="21"/>
      <c r="G43" s="61" t="str">
        <f>IF(ISNUMBER('Creep Calculation'!E40),'Creep Calculation'!E40,"")</f>
        <v/>
      </c>
      <c r="H43" s="63">
        <v>0.1</v>
      </c>
      <c r="I43" s="20">
        <v>1</v>
      </c>
      <c r="J43" s="7"/>
      <c r="K43" s="107">
        <f t="shared" si="3"/>
        <v>0</v>
      </c>
      <c r="L43" s="18" t="str">
        <f t="shared" si="0"/>
        <v/>
      </c>
      <c r="M43" s="107">
        <f t="shared" si="1"/>
        <v>0</v>
      </c>
      <c r="N43" s="114" t="str">
        <f t="shared" si="4"/>
        <v/>
      </c>
      <c r="O43" s="115" t="str">
        <f t="shared" si="8"/>
        <v/>
      </c>
      <c r="P43" s="113" t="str">
        <f t="shared" si="5"/>
        <v/>
      </c>
      <c r="Q43" s="112" t="str">
        <f t="shared" si="6"/>
        <v/>
      </c>
      <c r="R43" s="7"/>
      <c r="S43" s="62"/>
      <c r="T43" s="107" t="e">
        <f t="shared" si="2"/>
        <v>#DIV/0!</v>
      </c>
      <c r="U43" s="64" t="str">
        <f t="shared" si="7"/>
        <v/>
      </c>
      <c r="V43" s="5"/>
      <c r="W43" s="8"/>
    </row>
    <row r="44" spans="1:23" x14ac:dyDescent="0.3">
      <c r="A44" s="9"/>
      <c r="B44" s="5"/>
      <c r="C44" s="1">
        <v>31</v>
      </c>
      <c r="D44" s="20"/>
      <c r="E44" s="21"/>
      <c r="F44" s="21"/>
      <c r="G44" s="61" t="str">
        <f>IF(ISNUMBER('Creep Calculation'!E41),'Creep Calculation'!E41,"")</f>
        <v/>
      </c>
      <c r="H44" s="63">
        <v>0.1</v>
      </c>
      <c r="I44" s="20">
        <v>1</v>
      </c>
      <c r="J44" s="7"/>
      <c r="K44" s="107">
        <f t="shared" si="3"/>
        <v>0</v>
      </c>
      <c r="L44" s="18" t="str">
        <f t="shared" si="0"/>
        <v/>
      </c>
      <c r="M44" s="107">
        <f t="shared" si="1"/>
        <v>0</v>
      </c>
      <c r="N44" s="114" t="str">
        <f t="shared" si="4"/>
        <v/>
      </c>
      <c r="O44" s="115" t="str">
        <f t="shared" si="8"/>
        <v/>
      </c>
      <c r="P44" s="113" t="str">
        <f t="shared" si="5"/>
        <v/>
      </c>
      <c r="Q44" s="112" t="str">
        <f t="shared" si="6"/>
        <v/>
      </c>
      <c r="R44" s="7"/>
      <c r="S44" s="62"/>
      <c r="T44" s="107" t="e">
        <f t="shared" si="2"/>
        <v>#DIV/0!</v>
      </c>
      <c r="U44" s="64" t="str">
        <f t="shared" si="7"/>
        <v/>
      </c>
      <c r="V44" s="5"/>
      <c r="W44" s="8"/>
    </row>
    <row r="45" spans="1:23" x14ac:dyDescent="0.3">
      <c r="A45" s="9"/>
      <c r="B45" s="5"/>
      <c r="C45" s="1">
        <v>32</v>
      </c>
      <c r="D45" s="20"/>
      <c r="E45" s="21"/>
      <c r="F45" s="21"/>
      <c r="G45" s="61" t="str">
        <f>IF(ISNUMBER('Creep Calculation'!E42),'Creep Calculation'!E42,"")</f>
        <v/>
      </c>
      <c r="H45" s="63">
        <v>0.1</v>
      </c>
      <c r="I45" s="20">
        <v>1</v>
      </c>
      <c r="J45" s="7"/>
      <c r="K45" s="107">
        <f t="shared" si="3"/>
        <v>0</v>
      </c>
      <c r="L45" s="18" t="str">
        <f t="shared" si="0"/>
        <v/>
      </c>
      <c r="M45" s="107">
        <f t="shared" si="1"/>
        <v>0</v>
      </c>
      <c r="N45" s="114" t="str">
        <f t="shared" si="4"/>
        <v/>
      </c>
      <c r="O45" s="115" t="str">
        <f t="shared" si="8"/>
        <v/>
      </c>
      <c r="P45" s="113" t="str">
        <f t="shared" si="5"/>
        <v/>
      </c>
      <c r="Q45" s="112" t="str">
        <f t="shared" si="6"/>
        <v/>
      </c>
      <c r="R45" s="7"/>
      <c r="S45" s="62"/>
      <c r="T45" s="107" t="e">
        <f t="shared" si="2"/>
        <v>#DIV/0!</v>
      </c>
      <c r="U45" s="64" t="str">
        <f t="shared" si="7"/>
        <v/>
      </c>
      <c r="V45" s="5"/>
      <c r="W45" s="8"/>
    </row>
    <row r="46" spans="1:23" x14ac:dyDescent="0.3">
      <c r="A46" s="9"/>
      <c r="B46" s="5"/>
      <c r="C46" s="1">
        <v>33</v>
      </c>
      <c r="D46" s="20"/>
      <c r="E46" s="21"/>
      <c r="F46" s="21"/>
      <c r="G46" s="61" t="str">
        <f>IF(ISNUMBER('Creep Calculation'!E43),'Creep Calculation'!E43,"")</f>
        <v/>
      </c>
      <c r="H46" s="63">
        <v>0.1</v>
      </c>
      <c r="I46" s="20">
        <v>1</v>
      </c>
      <c r="J46" s="7"/>
      <c r="K46" s="107">
        <f t="shared" si="3"/>
        <v>0</v>
      </c>
      <c r="L46" s="18" t="str">
        <f t="shared" si="0"/>
        <v/>
      </c>
      <c r="M46" s="107">
        <f t="shared" si="1"/>
        <v>0</v>
      </c>
      <c r="N46" s="114" t="str">
        <f t="shared" si="4"/>
        <v/>
      </c>
      <c r="O46" s="115" t="str">
        <f t="shared" si="8"/>
        <v/>
      </c>
      <c r="P46" s="113" t="str">
        <f t="shared" si="5"/>
        <v/>
      </c>
      <c r="Q46" s="112" t="str">
        <f t="shared" si="6"/>
        <v/>
      </c>
      <c r="R46" s="7"/>
      <c r="S46" s="62"/>
      <c r="T46" s="107" t="e">
        <f t="shared" si="2"/>
        <v>#DIV/0!</v>
      </c>
      <c r="U46" s="64" t="str">
        <f t="shared" si="7"/>
        <v/>
      </c>
      <c r="V46" s="5"/>
      <c r="W46" s="8"/>
    </row>
    <row r="47" spans="1:23" x14ac:dyDescent="0.3">
      <c r="A47" s="9"/>
      <c r="B47" s="5"/>
      <c r="C47" s="1">
        <v>34</v>
      </c>
      <c r="D47" s="20"/>
      <c r="E47" s="21"/>
      <c r="F47" s="21"/>
      <c r="G47" s="61" t="str">
        <f>IF(ISNUMBER('Creep Calculation'!E44),'Creep Calculation'!E44,"")</f>
        <v/>
      </c>
      <c r="H47" s="63">
        <v>0.1</v>
      </c>
      <c r="I47" s="20">
        <v>1</v>
      </c>
      <c r="J47" s="7"/>
      <c r="K47" s="107">
        <f t="shared" si="3"/>
        <v>0</v>
      </c>
      <c r="L47" s="18" t="str">
        <f t="shared" si="0"/>
        <v/>
      </c>
      <c r="M47" s="107">
        <f t="shared" si="1"/>
        <v>0</v>
      </c>
      <c r="N47" s="114" t="str">
        <f t="shared" si="4"/>
        <v/>
      </c>
      <c r="O47" s="115" t="str">
        <f t="shared" si="8"/>
        <v/>
      </c>
      <c r="P47" s="113" t="str">
        <f t="shared" si="5"/>
        <v/>
      </c>
      <c r="Q47" s="112" t="str">
        <f t="shared" si="6"/>
        <v/>
      </c>
      <c r="R47" s="7"/>
      <c r="S47" s="62"/>
      <c r="T47" s="107" t="e">
        <f t="shared" si="2"/>
        <v>#DIV/0!</v>
      </c>
      <c r="U47" s="64" t="str">
        <f t="shared" si="7"/>
        <v/>
      </c>
      <c r="V47" s="5"/>
      <c r="W47" s="8"/>
    </row>
    <row r="48" spans="1:23" x14ac:dyDescent="0.3">
      <c r="A48" s="9"/>
      <c r="B48" s="5"/>
      <c r="C48" s="1">
        <v>35</v>
      </c>
      <c r="D48" s="20"/>
      <c r="E48" s="21"/>
      <c r="F48" s="21"/>
      <c r="G48" s="61" t="str">
        <f>IF(ISNUMBER('Creep Calculation'!E45),'Creep Calculation'!E45,"")</f>
        <v/>
      </c>
      <c r="H48" s="63">
        <v>0.1</v>
      </c>
      <c r="I48" s="20">
        <v>1</v>
      </c>
      <c r="J48" s="7"/>
      <c r="K48" s="107">
        <f t="shared" si="3"/>
        <v>0</v>
      </c>
      <c r="L48" s="18" t="str">
        <f t="shared" si="0"/>
        <v/>
      </c>
      <c r="M48" s="107">
        <f t="shared" si="1"/>
        <v>0</v>
      </c>
      <c r="N48" s="114" t="str">
        <f t="shared" si="4"/>
        <v/>
      </c>
      <c r="O48" s="115" t="str">
        <f t="shared" si="8"/>
        <v/>
      </c>
      <c r="P48" s="113" t="str">
        <f t="shared" si="5"/>
        <v/>
      </c>
      <c r="Q48" s="112" t="str">
        <f t="shared" si="6"/>
        <v/>
      </c>
      <c r="R48" s="7"/>
      <c r="S48" s="62"/>
      <c r="T48" s="107" t="e">
        <f t="shared" si="2"/>
        <v>#DIV/0!</v>
      </c>
      <c r="U48" s="64" t="str">
        <f t="shared" si="7"/>
        <v/>
      </c>
      <c r="V48" s="5"/>
      <c r="W48" s="8"/>
    </row>
    <row r="49" spans="1:23" x14ac:dyDescent="0.3">
      <c r="A49" s="9"/>
      <c r="B49" s="5"/>
      <c r="C49" s="1">
        <v>36</v>
      </c>
      <c r="D49" s="20"/>
      <c r="E49" s="21"/>
      <c r="F49" s="21"/>
      <c r="G49" s="61" t="str">
        <f>IF(ISNUMBER('Creep Calculation'!E46),'Creep Calculation'!E46,"")</f>
        <v/>
      </c>
      <c r="H49" s="63">
        <v>0.1</v>
      </c>
      <c r="I49" s="20">
        <v>1</v>
      </c>
      <c r="J49" s="7"/>
      <c r="K49" s="107">
        <f t="shared" si="3"/>
        <v>0</v>
      </c>
      <c r="L49" s="18" t="str">
        <f t="shared" si="0"/>
        <v/>
      </c>
      <c r="M49" s="107">
        <f t="shared" si="1"/>
        <v>0</v>
      </c>
      <c r="N49" s="114" t="str">
        <f t="shared" si="4"/>
        <v/>
      </c>
      <c r="O49" s="115" t="str">
        <f>N49</f>
        <v/>
      </c>
      <c r="P49" s="113" t="str">
        <f t="shared" si="5"/>
        <v/>
      </c>
      <c r="Q49" s="112" t="str">
        <f t="shared" si="6"/>
        <v/>
      </c>
      <c r="R49" s="7"/>
      <c r="S49" s="62"/>
      <c r="T49" s="107" t="e">
        <f t="shared" si="2"/>
        <v>#DIV/0!</v>
      </c>
      <c r="U49" s="64" t="str">
        <f t="shared" si="7"/>
        <v/>
      </c>
      <c r="V49" s="5"/>
      <c r="W49" s="8"/>
    </row>
    <row r="50" spans="1:23" x14ac:dyDescent="0.3">
      <c r="A50" s="9"/>
      <c r="B50" s="5"/>
      <c r="C50" s="1">
        <v>37</v>
      </c>
      <c r="D50" s="20"/>
      <c r="E50" s="21"/>
      <c r="F50" s="21"/>
      <c r="G50" s="61" t="str">
        <f>IF(ISNUMBER('Creep Calculation'!E47),'Creep Calculation'!E47,"")</f>
        <v/>
      </c>
      <c r="H50" s="63">
        <v>0.1</v>
      </c>
      <c r="I50" s="20">
        <v>1</v>
      </c>
      <c r="J50" s="7"/>
      <c r="K50" s="107">
        <f t="shared" si="3"/>
        <v>0</v>
      </c>
      <c r="L50" s="18" t="str">
        <f t="shared" si="0"/>
        <v/>
      </c>
      <c r="M50" s="107">
        <f t="shared" si="1"/>
        <v>0</v>
      </c>
      <c r="N50" s="114" t="str">
        <f t="shared" si="4"/>
        <v/>
      </c>
      <c r="O50" s="115" t="str">
        <f t="shared" si="8"/>
        <v/>
      </c>
      <c r="P50" s="113" t="str">
        <f t="shared" si="5"/>
        <v/>
      </c>
      <c r="Q50" s="112" t="str">
        <f>P50</f>
        <v/>
      </c>
      <c r="R50" s="7"/>
      <c r="S50" s="62"/>
      <c r="T50" s="107" t="e">
        <f t="shared" si="2"/>
        <v>#DIV/0!</v>
      </c>
      <c r="U50" s="64" t="str">
        <f t="shared" si="7"/>
        <v/>
      </c>
      <c r="V50" s="5"/>
      <c r="W50" s="8"/>
    </row>
    <row r="51" spans="1:23" x14ac:dyDescent="0.3">
      <c r="A51" s="9"/>
      <c r="B51" s="5"/>
      <c r="C51" s="1">
        <v>38</v>
      </c>
      <c r="D51" s="20"/>
      <c r="E51" s="21"/>
      <c r="F51" s="21"/>
      <c r="G51" s="61" t="str">
        <f>IF(ISNUMBER('Creep Calculation'!E48),'Creep Calculation'!E48,"")</f>
        <v/>
      </c>
      <c r="H51" s="63">
        <v>0.1</v>
      </c>
      <c r="I51" s="20">
        <v>1</v>
      </c>
      <c r="J51" s="7"/>
      <c r="K51" s="107">
        <f t="shared" si="3"/>
        <v>0</v>
      </c>
      <c r="L51" s="18" t="str">
        <f t="shared" si="0"/>
        <v/>
      </c>
      <c r="M51" s="107">
        <f t="shared" si="1"/>
        <v>0</v>
      </c>
      <c r="N51" s="114" t="str">
        <f t="shared" si="4"/>
        <v/>
      </c>
      <c r="O51" s="115" t="str">
        <f t="shared" si="8"/>
        <v/>
      </c>
      <c r="P51" s="113" t="str">
        <f t="shared" si="5"/>
        <v/>
      </c>
      <c r="Q51" s="112" t="str">
        <f t="shared" si="6"/>
        <v/>
      </c>
      <c r="R51" s="7"/>
      <c r="S51" s="62"/>
      <c r="T51" s="107" t="e">
        <f t="shared" si="2"/>
        <v>#DIV/0!</v>
      </c>
      <c r="U51" s="64" t="str">
        <f t="shared" si="7"/>
        <v/>
      </c>
      <c r="V51" s="5"/>
      <c r="W51" s="8"/>
    </row>
    <row r="52" spans="1:23" x14ac:dyDescent="0.3">
      <c r="A52" s="9"/>
      <c r="B52" s="5"/>
      <c r="C52" s="1">
        <v>39</v>
      </c>
      <c r="D52" s="20"/>
      <c r="E52" s="21"/>
      <c r="F52" s="21"/>
      <c r="G52" s="61" t="str">
        <f>IF(ISNUMBER('Creep Calculation'!E49),'Creep Calculation'!E49,"")</f>
        <v/>
      </c>
      <c r="H52" s="63">
        <v>0.1</v>
      </c>
      <c r="I52" s="20">
        <v>1</v>
      </c>
      <c r="J52" s="7"/>
      <c r="K52" s="107">
        <f t="shared" si="3"/>
        <v>0</v>
      </c>
      <c r="L52" s="18" t="str">
        <f t="shared" si="0"/>
        <v/>
      </c>
      <c r="M52" s="107">
        <f t="shared" si="1"/>
        <v>0</v>
      </c>
      <c r="N52" s="114" t="str">
        <f t="shared" si="4"/>
        <v/>
      </c>
      <c r="O52" s="115" t="str">
        <f t="shared" si="8"/>
        <v/>
      </c>
      <c r="P52" s="113" t="str">
        <f t="shared" si="5"/>
        <v/>
      </c>
      <c r="Q52" s="112" t="str">
        <f t="shared" si="6"/>
        <v/>
      </c>
      <c r="R52" s="7"/>
      <c r="S52" s="62"/>
      <c r="T52" s="107" t="e">
        <f t="shared" si="2"/>
        <v>#DIV/0!</v>
      </c>
      <c r="U52" s="64" t="str">
        <f t="shared" si="7"/>
        <v/>
      </c>
      <c r="V52" s="5"/>
      <c r="W52" s="8"/>
    </row>
    <row r="53" spans="1:23" x14ac:dyDescent="0.3">
      <c r="A53" s="9"/>
      <c r="B53" s="5"/>
      <c r="C53" s="1">
        <v>40</v>
      </c>
      <c r="D53" s="20"/>
      <c r="E53" s="21"/>
      <c r="F53" s="21"/>
      <c r="G53" s="61" t="str">
        <f>IF(ISNUMBER('Creep Calculation'!E50),'Creep Calculation'!E50,"")</f>
        <v/>
      </c>
      <c r="H53" s="63">
        <v>0.1</v>
      </c>
      <c r="I53" s="20">
        <v>1</v>
      </c>
      <c r="J53" s="7"/>
      <c r="K53" s="107">
        <f t="shared" si="3"/>
        <v>0</v>
      </c>
      <c r="L53" s="18" t="str">
        <f t="shared" si="0"/>
        <v/>
      </c>
      <c r="M53" s="107">
        <f t="shared" si="1"/>
        <v>0</v>
      </c>
      <c r="N53" s="114" t="str">
        <f t="shared" si="4"/>
        <v/>
      </c>
      <c r="O53" s="115" t="str">
        <f t="shared" si="8"/>
        <v/>
      </c>
      <c r="P53" s="113" t="str">
        <f t="shared" si="5"/>
        <v/>
      </c>
      <c r="Q53" s="112" t="str">
        <f t="shared" si="6"/>
        <v/>
      </c>
      <c r="R53" s="7"/>
      <c r="S53" s="62"/>
      <c r="T53" s="107" t="e">
        <f t="shared" si="2"/>
        <v>#DIV/0!</v>
      </c>
      <c r="U53" s="64" t="str">
        <f t="shared" si="7"/>
        <v/>
      </c>
      <c r="V53" s="5"/>
      <c r="W53" s="8"/>
    </row>
    <row r="54" spans="1:23" x14ac:dyDescent="0.3">
      <c r="A54" s="9"/>
      <c r="B54" s="5"/>
      <c r="C54" s="5"/>
      <c r="D54" s="59"/>
      <c r="E54" s="60"/>
      <c r="F54" s="60"/>
      <c r="G54" s="60"/>
      <c r="H54" s="60"/>
      <c r="I54" s="60"/>
      <c r="J54" s="5"/>
      <c r="K54" s="5"/>
      <c r="L54" s="44"/>
      <c r="M54" s="44"/>
      <c r="N54" s="44"/>
      <c r="O54" s="44"/>
      <c r="P54" s="44"/>
      <c r="Q54" s="44"/>
      <c r="R54" s="5"/>
      <c r="S54" s="60"/>
      <c r="T54" s="5"/>
      <c r="U54" s="44"/>
      <c r="V54" s="5"/>
      <c r="W54" s="8"/>
    </row>
    <row r="55" spans="1:23" x14ac:dyDescent="0.3">
      <c r="A55" s="9"/>
      <c r="B55" s="5"/>
      <c r="C55" s="5"/>
      <c r="D55" s="59"/>
      <c r="E55" s="60"/>
      <c r="F55" s="60"/>
      <c r="G55" s="60"/>
      <c r="H55" s="60"/>
      <c r="I55" s="60"/>
      <c r="J55" s="5"/>
      <c r="K55" s="5"/>
      <c r="L55" s="44"/>
      <c r="M55" s="44"/>
      <c r="N55" s="44"/>
      <c r="O55" s="44"/>
      <c r="P55" s="44"/>
      <c r="Q55" s="44"/>
      <c r="R55" s="5"/>
      <c r="S55" s="60"/>
      <c r="T55" s="5"/>
      <c r="U55" s="44"/>
      <c r="V55" s="5"/>
      <c r="W55" s="8"/>
    </row>
    <row r="56" spans="1:23" ht="9.4" customHeight="1" x14ac:dyDescent="0.3">
      <c r="A56" s="9"/>
      <c r="B56" s="5"/>
      <c r="C56" s="5"/>
      <c r="D56" s="5"/>
      <c r="E56" s="5"/>
      <c r="F56" s="5"/>
      <c r="G56" s="5"/>
      <c r="H56" s="5"/>
      <c r="I56" s="5"/>
      <c r="J56" s="5"/>
      <c r="K56" s="5"/>
      <c r="L56" s="5"/>
      <c r="M56" s="5"/>
      <c r="N56" s="5"/>
      <c r="O56" s="5"/>
      <c r="P56" s="5"/>
      <c r="Q56" s="5"/>
      <c r="R56" s="5"/>
      <c r="S56" s="5"/>
      <c r="T56" s="5"/>
      <c r="U56" s="5"/>
      <c r="V56" s="5"/>
      <c r="W56" s="8"/>
    </row>
    <row r="57" spans="1:23" ht="400.15" customHeight="1" x14ac:dyDescent="0.3">
      <c r="A57" s="8"/>
      <c r="B57" s="8"/>
      <c r="C57" s="8"/>
      <c r="D57" s="8"/>
      <c r="E57" s="8"/>
      <c r="F57" s="8"/>
      <c r="G57" s="8"/>
      <c r="H57" s="8"/>
      <c r="I57" s="8"/>
      <c r="J57" s="8"/>
      <c r="K57" s="8"/>
      <c r="L57" s="8"/>
      <c r="M57" s="8"/>
      <c r="N57" s="8"/>
      <c r="O57" s="8"/>
      <c r="P57" s="8"/>
      <c r="Q57" s="8"/>
      <c r="R57" s="8"/>
      <c r="S57" s="8"/>
      <c r="T57" s="8"/>
      <c r="U57" s="8"/>
      <c r="V57" s="8"/>
      <c r="W57" s="8"/>
    </row>
  </sheetData>
  <sheetProtection algorithmName="SHA-512" hashValue="VwQrAoFku5T8XnGyuUOmeTjhoAPwL7nxcV/j2lw8qb9oTdOmqDDmE5yIwr6NXEbL72PPwUrWbHfgr4VC57tYhQ==" saltValue="o19OO/GkxpYXr2mgyVtTXg==" spinCount="100000" sheet="1" objects="1" scenarios="1"/>
  <mergeCells count="2">
    <mergeCell ref="E4:G4"/>
    <mergeCell ref="I7:O10"/>
  </mergeCells>
  <phoneticPr fontId="0" type="noConversion"/>
  <dataValidations count="4">
    <dataValidation type="decimal" errorStyle="warning" allowBlank="1" showErrorMessage="1" error="Please enter numeric values only." sqref="H8:H10 H54:I55 S54:S55" xr:uid="{00000000-0002-0000-0100-000000000000}">
      <formula1>0</formula1>
      <formula2>100</formula2>
    </dataValidation>
    <dataValidation type="decimal" allowBlank="1" showErrorMessage="1" error="Please enter numeric values only." sqref="E54:G55" xr:uid="{00000000-0002-0000-0100-000001000000}">
      <formula1>0</formula1>
      <formula2>100</formula2>
    </dataValidation>
    <dataValidation type="decimal" allowBlank="1" showErrorMessage="1" error="Enter numeric values only" sqref="E14:F53 S14:S53 E8:F10 H14:I53" xr:uid="{00000000-0002-0000-0100-000002000000}">
      <formula1>0</formula1>
      <formula2>10000</formula2>
    </dataValidation>
    <dataValidation allowBlank="1" sqref="G14:G53" xr:uid="{00000000-0002-0000-0100-000003000000}"/>
  </dataValidations>
  <pageMargins left="0.59055118110236227" right="0.59055118110236227" top="0.59055118110236227" bottom="0.98425196850393704" header="0.51181102362204722" footer="0.51181102362204722"/>
  <pageSetup paperSize="9" fitToHeight="2" orientation="landscape" horizontalDpi="360" verticalDpi="360" r:id="rId1"/>
  <headerFooter alignWithMargins="0">
    <oddFooter>&amp;LPrinted on &amp;D, 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4"/>
  <sheetViews>
    <sheetView tabSelected="1" zoomScaleNormal="100" workbookViewId="0">
      <selection activeCell="D8" sqref="D8"/>
    </sheetView>
  </sheetViews>
  <sheetFormatPr defaultColWidth="12.28515625" defaultRowHeight="15" x14ac:dyDescent="0.3"/>
  <cols>
    <col min="1" max="1" width="0.140625" style="35" customWidth="1"/>
    <col min="2" max="3" width="1.7109375" style="35" customWidth="1"/>
    <col min="4" max="4" width="8" style="73" customWidth="1"/>
    <col min="5" max="5" width="13.42578125" style="43" hidden="1" customWidth="1"/>
    <col min="6" max="11" width="0.140625" style="35" customWidth="1"/>
    <col min="12" max="15" width="10.42578125" style="35" customWidth="1"/>
    <col min="16" max="16" width="1.42578125" style="35" hidden="1" customWidth="1"/>
    <col min="17" max="17" width="1.7109375" style="35" customWidth="1"/>
    <col min="18" max="18" width="4.7109375" style="35" customWidth="1"/>
    <col min="19" max="20" width="12.7109375" style="35" customWidth="1"/>
    <col min="21" max="21" width="3.7109375" style="35" customWidth="1"/>
    <col min="22" max="22" width="43.7109375" style="35" customWidth="1"/>
    <col min="23" max="23" width="1.7109375" style="35" customWidth="1"/>
    <col min="24" max="24" width="132.28515625" style="35" customWidth="1"/>
    <col min="25" max="16384" width="12.28515625" style="35"/>
  </cols>
  <sheetData>
    <row r="1" spans="1:24" s="24" customFormat="1" ht="7.9" customHeight="1" x14ac:dyDescent="0.3">
      <c r="A1" s="27"/>
      <c r="B1" s="22"/>
      <c r="C1" s="22"/>
      <c r="D1" s="68"/>
      <c r="E1" s="37"/>
      <c r="F1" s="22"/>
      <c r="G1" s="22"/>
      <c r="H1" s="22"/>
      <c r="I1" s="22"/>
      <c r="J1" s="22"/>
      <c r="K1" s="22"/>
      <c r="L1" s="22"/>
      <c r="M1" s="22"/>
      <c r="N1" s="22"/>
      <c r="O1" s="22"/>
      <c r="P1" s="23"/>
      <c r="Q1" s="22"/>
      <c r="R1" s="22"/>
      <c r="S1" s="22"/>
      <c r="T1" s="22"/>
      <c r="U1" s="22"/>
      <c r="V1" s="22"/>
      <c r="W1" s="22"/>
      <c r="X1" s="22"/>
    </row>
    <row r="2" spans="1:24" s="24" customFormat="1" ht="13.9" customHeight="1" x14ac:dyDescent="0.3">
      <c r="A2" s="27"/>
      <c r="B2" s="22"/>
      <c r="C2" s="25"/>
      <c r="D2" s="69"/>
      <c r="E2" s="38"/>
      <c r="F2" s="25"/>
      <c r="G2" s="25"/>
      <c r="H2" s="25"/>
      <c r="I2" s="25"/>
      <c r="J2" s="25"/>
      <c r="K2" s="25"/>
      <c r="L2" s="25"/>
      <c r="M2" s="25"/>
      <c r="N2" s="25"/>
      <c r="O2" s="25"/>
      <c r="P2" s="25"/>
      <c r="Q2" s="25"/>
      <c r="R2" s="25"/>
      <c r="S2" s="25"/>
      <c r="T2" s="25"/>
      <c r="U2" s="25"/>
      <c r="V2" s="25"/>
      <c r="W2" s="25"/>
      <c r="X2" s="22"/>
    </row>
    <row r="3" spans="1:24" s="24" customFormat="1" ht="27" customHeight="1" x14ac:dyDescent="0.3">
      <c r="A3" s="27"/>
      <c r="B3" s="22"/>
      <c r="C3" s="25"/>
      <c r="D3" s="69"/>
      <c r="E3" s="38"/>
      <c r="F3" s="26"/>
      <c r="G3" s="26"/>
      <c r="H3" s="26"/>
      <c r="I3" s="26"/>
      <c r="J3" s="26"/>
      <c r="K3" s="26"/>
      <c r="L3" s="25"/>
      <c r="M3" s="25"/>
      <c r="N3" s="25"/>
      <c r="O3" s="26"/>
      <c r="P3" s="25"/>
      <c r="Q3" s="25"/>
      <c r="R3" s="25"/>
      <c r="S3" s="25"/>
      <c r="T3" s="25"/>
      <c r="U3" s="25"/>
      <c r="V3" s="25"/>
      <c r="W3" s="25"/>
      <c r="X3" s="22"/>
    </row>
    <row r="4" spans="1:24" s="24" customFormat="1" ht="18.399999999999999" customHeight="1" x14ac:dyDescent="0.3">
      <c r="A4" s="27"/>
      <c r="B4" s="22"/>
      <c r="C4" s="25"/>
      <c r="D4" s="70"/>
      <c r="E4" s="39"/>
      <c r="F4" s="56"/>
      <c r="G4" s="56"/>
      <c r="H4" s="56"/>
      <c r="I4" s="56"/>
      <c r="J4" s="56"/>
      <c r="K4" s="56"/>
      <c r="L4" s="27"/>
      <c r="M4" s="27"/>
      <c r="N4" s="27"/>
      <c r="O4" s="56"/>
      <c r="P4" s="25"/>
      <c r="Q4" s="25"/>
      <c r="R4" s="25"/>
      <c r="S4" s="25"/>
      <c r="T4" s="25"/>
      <c r="U4" s="25"/>
      <c r="V4" s="25"/>
      <c r="W4" s="25"/>
      <c r="X4" s="22"/>
    </row>
    <row r="5" spans="1:24" s="24" customFormat="1" ht="34.5" customHeight="1" x14ac:dyDescent="0.3">
      <c r="A5" s="27"/>
      <c r="B5" s="22"/>
      <c r="C5" s="25"/>
      <c r="D5" s="70"/>
      <c r="E5" s="39"/>
      <c r="F5" s="27"/>
      <c r="G5" s="27"/>
      <c r="H5" s="27"/>
      <c r="I5" s="27"/>
      <c r="J5" s="27"/>
      <c r="K5" s="27"/>
      <c r="L5" s="27"/>
      <c r="M5" s="27"/>
      <c r="N5" s="27"/>
      <c r="O5" s="27"/>
      <c r="P5" s="25"/>
      <c r="Q5" s="25"/>
      <c r="R5" s="25"/>
      <c r="S5" s="25"/>
      <c r="T5" s="25"/>
      <c r="U5" s="25"/>
      <c r="V5" s="25"/>
      <c r="W5" s="25"/>
      <c r="X5" s="22"/>
    </row>
    <row r="6" spans="1:24" s="24" customFormat="1" ht="26.25" customHeight="1" x14ac:dyDescent="0.3">
      <c r="A6" s="27"/>
      <c r="B6" s="22"/>
      <c r="C6" s="25"/>
      <c r="D6" s="70"/>
      <c r="E6" s="39"/>
      <c r="F6" s="27"/>
      <c r="G6" s="27"/>
      <c r="H6" s="27"/>
      <c r="I6" s="27"/>
      <c r="J6" s="27"/>
      <c r="K6" s="27"/>
      <c r="L6" s="27"/>
      <c r="M6" s="27"/>
      <c r="N6" s="27"/>
      <c r="O6" s="27"/>
      <c r="P6" s="25"/>
      <c r="Q6" s="25"/>
      <c r="R6" s="25"/>
      <c r="S6" s="25"/>
      <c r="T6" s="25"/>
      <c r="U6" s="25"/>
      <c r="V6" s="25"/>
      <c r="W6" s="25"/>
      <c r="X6" s="22"/>
    </row>
    <row r="7" spans="1:24" s="24" customFormat="1" x14ac:dyDescent="0.3">
      <c r="A7" s="65"/>
      <c r="B7" s="22"/>
      <c r="C7" s="25"/>
      <c r="D7" s="70"/>
      <c r="E7" s="39"/>
      <c r="F7" s="39"/>
      <c r="G7" s="39"/>
      <c r="H7" s="39"/>
      <c r="I7" s="39"/>
      <c r="J7" s="39"/>
      <c r="K7" s="39"/>
      <c r="L7" s="28"/>
      <c r="M7" s="28"/>
      <c r="N7" s="27"/>
      <c r="O7" s="39"/>
      <c r="Q7" s="25"/>
      <c r="R7" s="25"/>
      <c r="S7" s="25"/>
      <c r="T7" s="25"/>
      <c r="U7" s="25"/>
      <c r="V7" s="25"/>
      <c r="W7" s="25"/>
      <c r="X7" s="22"/>
    </row>
    <row r="8" spans="1:24" s="24" customFormat="1" ht="21" customHeight="1" x14ac:dyDescent="0.3">
      <c r="A8" s="28"/>
      <c r="B8" s="22"/>
      <c r="C8" s="25"/>
      <c r="D8" s="70"/>
      <c r="E8" s="39"/>
      <c r="F8" s="39"/>
      <c r="G8" s="39"/>
      <c r="H8" s="39"/>
      <c r="I8" s="39"/>
      <c r="J8" s="39"/>
      <c r="K8" s="39"/>
      <c r="L8" s="28" t="s">
        <v>38</v>
      </c>
      <c r="M8" s="28"/>
      <c r="N8" s="27"/>
      <c r="O8" s="39"/>
      <c r="Q8" s="25"/>
      <c r="R8" s="25"/>
      <c r="S8" s="25"/>
      <c r="T8" s="25"/>
      <c r="U8" s="25"/>
      <c r="V8" s="25"/>
      <c r="W8" s="25"/>
      <c r="X8" s="22"/>
    </row>
    <row r="9" spans="1:24" s="24" customFormat="1" ht="15.4" hidden="1" customHeight="1" thickTop="1" thickBot="1" x14ac:dyDescent="0.35">
      <c r="B9" s="22"/>
      <c r="C9" s="25"/>
      <c r="D9" s="30"/>
      <c r="E9" s="29"/>
      <c r="F9" s="128" t="s">
        <v>13</v>
      </c>
      <c r="G9" s="129"/>
      <c r="H9" s="129"/>
      <c r="I9" s="129"/>
      <c r="J9" s="129"/>
      <c r="K9" s="130"/>
      <c r="L9" s="131" t="s">
        <v>14</v>
      </c>
      <c r="M9" s="132"/>
      <c r="N9" s="132"/>
      <c r="O9" s="133"/>
      <c r="P9" s="31" t="s">
        <v>2</v>
      </c>
      <c r="Q9" s="25"/>
      <c r="R9" s="25"/>
      <c r="S9" s="25"/>
      <c r="T9" s="25"/>
      <c r="U9" s="25"/>
      <c r="V9" s="25"/>
      <c r="W9" s="25"/>
      <c r="X9" s="22"/>
    </row>
    <row r="10" spans="1:24" s="24" customFormat="1" ht="15.4" customHeight="1" x14ac:dyDescent="0.3">
      <c r="B10" s="22"/>
      <c r="C10" s="25"/>
      <c r="D10" s="29" t="s">
        <v>27</v>
      </c>
      <c r="E10" s="108">
        <v>0</v>
      </c>
      <c r="F10" s="66" t="s">
        <v>3</v>
      </c>
      <c r="G10" s="66">
        <v>2</v>
      </c>
      <c r="H10" s="66">
        <v>4</v>
      </c>
      <c r="I10" s="66">
        <v>6</v>
      </c>
      <c r="J10" s="66">
        <v>8</v>
      </c>
      <c r="K10" s="66">
        <v>10</v>
      </c>
      <c r="L10" s="45">
        <v>10</v>
      </c>
      <c r="M10" s="45">
        <v>12</v>
      </c>
      <c r="N10" s="45">
        <v>14</v>
      </c>
      <c r="O10" s="45">
        <v>0</v>
      </c>
      <c r="P10" s="46"/>
      <c r="Q10" s="25"/>
      <c r="R10" s="42">
        <v>1</v>
      </c>
      <c r="S10" s="25"/>
      <c r="T10" s="25"/>
      <c r="U10" s="25"/>
      <c r="V10" s="25"/>
      <c r="W10" s="25"/>
      <c r="X10" s="22"/>
    </row>
    <row r="11" spans="1:24" s="24" customFormat="1" x14ac:dyDescent="0.3">
      <c r="A11" s="22">
        <v>1</v>
      </c>
      <c r="B11" s="22"/>
      <c r="C11" s="25"/>
      <c r="D11" s="71">
        <v>1</v>
      </c>
      <c r="E11" s="109" t="e">
        <f>TREND($L11:$N11,$L$10:$N$10,$E$10)</f>
        <v>#VALUE!</v>
      </c>
      <c r="F11" s="67" t="e">
        <f>IF($R$10=D11,E11,"")</f>
        <v>#VALUE!</v>
      </c>
      <c r="G11" s="67" t="e">
        <f>IF($R$10=D11,TREND($L11:$N11,$L$10:$N$10,$G$10),"")</f>
        <v>#VALUE!</v>
      </c>
      <c r="H11" s="67" t="e">
        <f>IF($R$10=D11,TREND($L11:$N11,$L$10:$N$10,$H$10),"")</f>
        <v>#VALUE!</v>
      </c>
      <c r="I11" s="67">
        <f>IF($R$10=D11,L11,"")</f>
        <v>0</v>
      </c>
      <c r="J11" s="67">
        <f>IF($R$10=D11,M11,"")</f>
        <v>0</v>
      </c>
      <c r="K11" s="67">
        <f>IF($R$10=D11,N11,"")</f>
        <v>0</v>
      </c>
      <c r="L11" s="41"/>
      <c r="M11" s="41"/>
      <c r="N11" s="41"/>
      <c r="O11" s="61" t="str">
        <f t="shared" ref="O11:O50" si="0">IF(ISERROR(Creep_calculation),"",Creep_calculation)</f>
        <v/>
      </c>
      <c r="P11" s="33"/>
      <c r="Q11" s="25"/>
      <c r="R11" s="25"/>
      <c r="S11" s="25"/>
      <c r="T11" s="25"/>
      <c r="U11" s="25"/>
      <c r="V11" s="25"/>
      <c r="W11" s="25"/>
      <c r="X11" s="22"/>
    </row>
    <row r="12" spans="1:24" s="24" customFormat="1" x14ac:dyDescent="0.3">
      <c r="A12" s="22">
        <v>2</v>
      </c>
      <c r="B12" s="22"/>
      <c r="C12" s="25"/>
      <c r="D12" s="71">
        <v>2</v>
      </c>
      <c r="E12" s="109" t="e">
        <f t="shared" ref="E12:E50" si="1">TREND($L12:$N12,$L$10:$N$10,$E$10)</f>
        <v>#VALUE!</v>
      </c>
      <c r="F12" s="67" t="str">
        <f t="shared" ref="F12:F50" si="2">IF($R$10=D12,E12,"")</f>
        <v/>
      </c>
      <c r="G12" s="67" t="str">
        <f t="shared" ref="G12:G50" si="3">IF($R$10=D12,TREND($L12:$N12,$L$10:$N$10,$G$10),"")</f>
        <v/>
      </c>
      <c r="H12" s="67" t="str">
        <f t="shared" ref="H12:H50" si="4">IF($R$10=D12,TREND($L12:$N12,$L$10:$N$10,$H$10),"")</f>
        <v/>
      </c>
      <c r="I12" s="67" t="str">
        <f t="shared" ref="I12:I50" si="5">IF($R$10=D12,L12,"")</f>
        <v/>
      </c>
      <c r="J12" s="67" t="str">
        <f t="shared" ref="J12:J50" si="6">IF($R$10=D12,M12,"")</f>
        <v/>
      </c>
      <c r="K12" s="67" t="str">
        <f t="shared" ref="K12:K50" si="7">IF($R$10=D12,N12,"")</f>
        <v/>
      </c>
      <c r="L12" s="41"/>
      <c r="M12" s="41"/>
      <c r="N12" s="41"/>
      <c r="O12" s="61" t="str">
        <f t="shared" si="0"/>
        <v/>
      </c>
      <c r="P12" s="34"/>
      <c r="Q12" s="25"/>
      <c r="R12" s="25"/>
      <c r="S12" s="25"/>
      <c r="T12" s="25"/>
      <c r="U12" s="25"/>
      <c r="V12" s="25"/>
      <c r="W12" s="25"/>
      <c r="X12" s="22"/>
    </row>
    <row r="13" spans="1:24" s="24" customFormat="1" x14ac:dyDescent="0.3">
      <c r="A13" s="22">
        <v>3</v>
      </c>
      <c r="B13" s="22"/>
      <c r="C13" s="25"/>
      <c r="D13" s="71">
        <v>3</v>
      </c>
      <c r="E13" s="109" t="e">
        <f t="shared" si="1"/>
        <v>#VALUE!</v>
      </c>
      <c r="F13" s="67" t="str">
        <f t="shared" si="2"/>
        <v/>
      </c>
      <c r="G13" s="67" t="str">
        <f t="shared" si="3"/>
        <v/>
      </c>
      <c r="H13" s="67" t="str">
        <f t="shared" si="4"/>
        <v/>
      </c>
      <c r="I13" s="67" t="str">
        <f t="shared" si="5"/>
        <v/>
      </c>
      <c r="J13" s="67" t="str">
        <f t="shared" si="6"/>
        <v/>
      </c>
      <c r="K13" s="67" t="str">
        <f t="shared" si="7"/>
        <v/>
      </c>
      <c r="L13" s="41"/>
      <c r="M13" s="41"/>
      <c r="N13" s="41"/>
      <c r="O13" s="61" t="str">
        <f t="shared" si="0"/>
        <v/>
      </c>
      <c r="P13" s="34"/>
      <c r="Q13" s="25"/>
      <c r="R13" s="25"/>
      <c r="S13" s="25"/>
      <c r="T13" s="25"/>
      <c r="U13" s="25"/>
      <c r="V13" s="25"/>
      <c r="W13" s="25"/>
      <c r="X13" s="22"/>
    </row>
    <row r="14" spans="1:24" s="24" customFormat="1" x14ac:dyDescent="0.3">
      <c r="A14" s="22">
        <v>4</v>
      </c>
      <c r="B14" s="22"/>
      <c r="C14" s="25"/>
      <c r="D14" s="71">
        <v>4</v>
      </c>
      <c r="E14" s="109" t="e">
        <f t="shared" si="1"/>
        <v>#VALUE!</v>
      </c>
      <c r="F14" s="67" t="str">
        <f t="shared" si="2"/>
        <v/>
      </c>
      <c r="G14" s="67" t="str">
        <f t="shared" si="3"/>
        <v/>
      </c>
      <c r="H14" s="67" t="str">
        <f t="shared" si="4"/>
        <v/>
      </c>
      <c r="I14" s="67" t="str">
        <f t="shared" si="5"/>
        <v/>
      </c>
      <c r="J14" s="67" t="str">
        <f t="shared" si="6"/>
        <v/>
      </c>
      <c r="K14" s="67" t="str">
        <f t="shared" si="7"/>
        <v/>
      </c>
      <c r="L14" s="41"/>
      <c r="M14" s="41"/>
      <c r="N14" s="41"/>
      <c r="O14" s="61" t="str">
        <f t="shared" si="0"/>
        <v/>
      </c>
      <c r="P14" s="34"/>
      <c r="Q14" s="25"/>
      <c r="R14" s="25"/>
      <c r="S14" s="25"/>
      <c r="T14" s="25"/>
      <c r="U14" s="25"/>
      <c r="V14" s="25"/>
      <c r="W14" s="25"/>
      <c r="X14" s="22"/>
    </row>
    <row r="15" spans="1:24" s="24" customFormat="1" x14ac:dyDescent="0.3">
      <c r="A15" s="22">
        <v>5</v>
      </c>
      <c r="B15" s="22"/>
      <c r="C15" s="25"/>
      <c r="D15" s="71">
        <v>5</v>
      </c>
      <c r="E15" s="109" t="e">
        <f t="shared" si="1"/>
        <v>#VALUE!</v>
      </c>
      <c r="F15" s="67" t="str">
        <f t="shared" si="2"/>
        <v/>
      </c>
      <c r="G15" s="67" t="str">
        <f t="shared" si="3"/>
        <v/>
      </c>
      <c r="H15" s="67" t="str">
        <f t="shared" si="4"/>
        <v/>
      </c>
      <c r="I15" s="67" t="str">
        <f t="shared" si="5"/>
        <v/>
      </c>
      <c r="J15" s="67" t="str">
        <f t="shared" si="6"/>
        <v/>
      </c>
      <c r="K15" s="67" t="str">
        <f t="shared" si="7"/>
        <v/>
      </c>
      <c r="L15" s="41"/>
      <c r="M15" s="41"/>
      <c r="N15" s="41"/>
      <c r="O15" s="61" t="str">
        <f t="shared" si="0"/>
        <v/>
      </c>
      <c r="P15" s="34"/>
      <c r="Q15" s="25"/>
      <c r="R15" s="25"/>
      <c r="S15" s="25"/>
      <c r="T15" s="25"/>
      <c r="U15" s="25"/>
      <c r="V15" s="25"/>
      <c r="W15" s="25"/>
      <c r="X15" s="22"/>
    </row>
    <row r="16" spans="1:24" x14ac:dyDescent="0.3">
      <c r="A16" s="22">
        <v>6</v>
      </c>
      <c r="B16" s="22"/>
      <c r="C16" s="25"/>
      <c r="D16" s="71">
        <v>6</v>
      </c>
      <c r="E16" s="109" t="e">
        <f t="shared" si="1"/>
        <v>#VALUE!</v>
      </c>
      <c r="F16" s="67" t="str">
        <f t="shared" si="2"/>
        <v/>
      </c>
      <c r="G16" s="67" t="str">
        <f t="shared" si="3"/>
        <v/>
      </c>
      <c r="H16" s="67" t="str">
        <f t="shared" si="4"/>
        <v/>
      </c>
      <c r="I16" s="67" t="str">
        <f t="shared" si="5"/>
        <v/>
      </c>
      <c r="J16" s="67" t="str">
        <f t="shared" si="6"/>
        <v/>
      </c>
      <c r="K16" s="67" t="str">
        <f t="shared" si="7"/>
        <v/>
      </c>
      <c r="L16" s="41"/>
      <c r="M16" s="41"/>
      <c r="N16" s="41"/>
      <c r="O16" s="61" t="str">
        <f t="shared" si="0"/>
        <v/>
      </c>
      <c r="P16" s="34"/>
      <c r="Q16" s="25"/>
      <c r="R16" s="25"/>
      <c r="S16" s="25"/>
      <c r="T16" s="25"/>
      <c r="U16" s="25"/>
      <c r="V16" s="25"/>
      <c r="W16" s="25"/>
      <c r="X16" s="22"/>
    </row>
    <row r="17" spans="1:24" x14ac:dyDescent="0.3">
      <c r="A17" s="22">
        <v>7</v>
      </c>
      <c r="B17" s="22"/>
      <c r="C17" s="25"/>
      <c r="D17" s="71">
        <v>7</v>
      </c>
      <c r="E17" s="109" t="e">
        <f t="shared" si="1"/>
        <v>#VALUE!</v>
      </c>
      <c r="F17" s="67" t="str">
        <f t="shared" si="2"/>
        <v/>
      </c>
      <c r="G17" s="67" t="str">
        <f t="shared" si="3"/>
        <v/>
      </c>
      <c r="H17" s="67" t="str">
        <f t="shared" si="4"/>
        <v/>
      </c>
      <c r="I17" s="67" t="str">
        <f t="shared" si="5"/>
        <v/>
      </c>
      <c r="J17" s="67" t="str">
        <f t="shared" si="6"/>
        <v/>
      </c>
      <c r="K17" s="67" t="str">
        <f t="shared" si="7"/>
        <v/>
      </c>
      <c r="L17" s="41"/>
      <c r="M17" s="41"/>
      <c r="N17" s="41"/>
      <c r="O17" s="61" t="str">
        <f t="shared" si="0"/>
        <v/>
      </c>
      <c r="P17" s="34"/>
      <c r="Q17" s="25"/>
      <c r="R17" s="25"/>
      <c r="S17" s="25"/>
      <c r="T17" s="25"/>
      <c r="U17" s="25"/>
      <c r="V17" s="25"/>
      <c r="W17" s="25"/>
      <c r="X17" s="22"/>
    </row>
    <row r="18" spans="1:24" x14ac:dyDescent="0.3">
      <c r="A18" s="22">
        <v>8</v>
      </c>
      <c r="B18" s="22"/>
      <c r="C18" s="25"/>
      <c r="D18" s="71">
        <v>8</v>
      </c>
      <c r="E18" s="109" t="e">
        <f t="shared" si="1"/>
        <v>#VALUE!</v>
      </c>
      <c r="F18" s="67" t="str">
        <f t="shared" si="2"/>
        <v/>
      </c>
      <c r="G18" s="67" t="str">
        <f t="shared" si="3"/>
        <v/>
      </c>
      <c r="H18" s="67" t="str">
        <f t="shared" si="4"/>
        <v/>
      </c>
      <c r="I18" s="67" t="str">
        <f t="shared" si="5"/>
        <v/>
      </c>
      <c r="J18" s="67" t="str">
        <f t="shared" si="6"/>
        <v/>
      </c>
      <c r="K18" s="67" t="str">
        <f t="shared" si="7"/>
        <v/>
      </c>
      <c r="L18" s="41"/>
      <c r="M18" s="41"/>
      <c r="N18" s="41"/>
      <c r="O18" s="61" t="str">
        <f t="shared" si="0"/>
        <v/>
      </c>
      <c r="P18" s="34"/>
      <c r="Q18" s="25"/>
      <c r="R18" s="25"/>
      <c r="S18" s="25"/>
      <c r="T18" s="25"/>
      <c r="U18" s="25"/>
      <c r="V18" s="25"/>
      <c r="W18" s="25"/>
      <c r="X18" s="22"/>
    </row>
    <row r="19" spans="1:24" s="24" customFormat="1" x14ac:dyDescent="0.3">
      <c r="A19" s="22">
        <v>9</v>
      </c>
      <c r="B19" s="22"/>
      <c r="C19" s="25"/>
      <c r="D19" s="71">
        <v>9</v>
      </c>
      <c r="E19" s="109" t="e">
        <f t="shared" si="1"/>
        <v>#VALUE!</v>
      </c>
      <c r="F19" s="67" t="str">
        <f t="shared" si="2"/>
        <v/>
      </c>
      <c r="G19" s="67" t="str">
        <f t="shared" si="3"/>
        <v/>
      </c>
      <c r="H19" s="67" t="str">
        <f t="shared" si="4"/>
        <v/>
      </c>
      <c r="I19" s="67" t="str">
        <f t="shared" si="5"/>
        <v/>
      </c>
      <c r="J19" s="67" t="str">
        <f t="shared" si="6"/>
        <v/>
      </c>
      <c r="K19" s="67" t="str">
        <f t="shared" si="7"/>
        <v/>
      </c>
      <c r="L19" s="41"/>
      <c r="M19" s="41"/>
      <c r="N19" s="41"/>
      <c r="O19" s="61" t="str">
        <f t="shared" si="0"/>
        <v/>
      </c>
      <c r="P19" s="34"/>
      <c r="Q19" s="25"/>
      <c r="R19" s="25"/>
      <c r="S19" s="25"/>
      <c r="T19" s="25"/>
      <c r="U19" s="25"/>
      <c r="V19" s="25"/>
      <c r="W19" s="25"/>
      <c r="X19" s="22"/>
    </row>
    <row r="20" spans="1:24" s="24" customFormat="1" x14ac:dyDescent="0.3">
      <c r="A20" s="22">
        <v>10</v>
      </c>
      <c r="B20" s="22"/>
      <c r="C20" s="25"/>
      <c r="D20" s="71">
        <v>10</v>
      </c>
      <c r="E20" s="109" t="e">
        <f t="shared" si="1"/>
        <v>#VALUE!</v>
      </c>
      <c r="F20" s="67" t="str">
        <f t="shared" si="2"/>
        <v/>
      </c>
      <c r="G20" s="67" t="str">
        <f t="shared" si="3"/>
        <v/>
      </c>
      <c r="H20" s="67" t="str">
        <f t="shared" si="4"/>
        <v/>
      </c>
      <c r="I20" s="67" t="str">
        <f t="shared" si="5"/>
        <v/>
      </c>
      <c r="J20" s="67" t="str">
        <f t="shared" si="6"/>
        <v/>
      </c>
      <c r="K20" s="67" t="str">
        <f t="shared" si="7"/>
        <v/>
      </c>
      <c r="L20" s="41"/>
      <c r="M20" s="41"/>
      <c r="N20" s="41"/>
      <c r="O20" s="61" t="str">
        <f t="shared" si="0"/>
        <v/>
      </c>
      <c r="P20" s="34"/>
      <c r="Q20" s="25"/>
      <c r="R20" s="25"/>
      <c r="S20" s="25"/>
      <c r="T20" s="25"/>
      <c r="U20" s="25"/>
      <c r="V20" s="25"/>
      <c r="W20" s="25"/>
      <c r="X20" s="22"/>
    </row>
    <row r="21" spans="1:24" s="24" customFormat="1" x14ac:dyDescent="0.3">
      <c r="A21" s="22">
        <v>11</v>
      </c>
      <c r="B21" s="22"/>
      <c r="C21" s="25"/>
      <c r="D21" s="71">
        <v>11</v>
      </c>
      <c r="E21" s="109" t="e">
        <f t="shared" si="1"/>
        <v>#VALUE!</v>
      </c>
      <c r="F21" s="67" t="str">
        <f t="shared" si="2"/>
        <v/>
      </c>
      <c r="G21" s="67" t="str">
        <f t="shared" si="3"/>
        <v/>
      </c>
      <c r="H21" s="67" t="str">
        <f t="shared" si="4"/>
        <v/>
      </c>
      <c r="I21" s="67" t="str">
        <f t="shared" si="5"/>
        <v/>
      </c>
      <c r="J21" s="67" t="str">
        <f t="shared" si="6"/>
        <v/>
      </c>
      <c r="K21" s="67" t="str">
        <f t="shared" si="7"/>
        <v/>
      </c>
      <c r="L21" s="41"/>
      <c r="M21" s="41"/>
      <c r="N21" s="41"/>
      <c r="O21" s="61" t="str">
        <f t="shared" si="0"/>
        <v/>
      </c>
      <c r="P21" s="34"/>
      <c r="Q21" s="25"/>
      <c r="R21" s="25"/>
      <c r="S21" s="25"/>
      <c r="T21" s="25"/>
      <c r="U21" s="25"/>
      <c r="V21" s="25"/>
      <c r="W21" s="25"/>
      <c r="X21" s="22"/>
    </row>
    <row r="22" spans="1:24" s="24" customFormat="1" x14ac:dyDescent="0.3">
      <c r="A22" s="22">
        <v>12</v>
      </c>
      <c r="B22" s="22"/>
      <c r="C22" s="25"/>
      <c r="D22" s="71">
        <v>12</v>
      </c>
      <c r="E22" s="109" t="e">
        <f t="shared" si="1"/>
        <v>#VALUE!</v>
      </c>
      <c r="F22" s="67" t="str">
        <f t="shared" si="2"/>
        <v/>
      </c>
      <c r="G22" s="67" t="str">
        <f t="shared" si="3"/>
        <v/>
      </c>
      <c r="H22" s="67" t="str">
        <f t="shared" si="4"/>
        <v/>
      </c>
      <c r="I22" s="67" t="str">
        <f t="shared" si="5"/>
        <v/>
      </c>
      <c r="J22" s="67" t="str">
        <f t="shared" si="6"/>
        <v/>
      </c>
      <c r="K22" s="67" t="str">
        <f t="shared" si="7"/>
        <v/>
      </c>
      <c r="L22" s="41"/>
      <c r="M22" s="41"/>
      <c r="N22" s="41"/>
      <c r="O22" s="61" t="str">
        <f t="shared" si="0"/>
        <v/>
      </c>
      <c r="P22" s="34"/>
      <c r="Q22" s="25"/>
      <c r="R22" s="25"/>
      <c r="S22" s="25"/>
      <c r="T22" s="25"/>
      <c r="U22" s="25"/>
      <c r="V22" s="25"/>
      <c r="W22" s="25"/>
      <c r="X22" s="22"/>
    </row>
    <row r="23" spans="1:24" s="24" customFormat="1" x14ac:dyDescent="0.3">
      <c r="A23" s="22">
        <v>13</v>
      </c>
      <c r="B23" s="22"/>
      <c r="C23" s="25"/>
      <c r="D23" s="71">
        <v>13</v>
      </c>
      <c r="E23" s="109" t="e">
        <f t="shared" si="1"/>
        <v>#VALUE!</v>
      </c>
      <c r="F23" s="67" t="str">
        <f t="shared" si="2"/>
        <v/>
      </c>
      <c r="G23" s="67" t="str">
        <f t="shared" si="3"/>
        <v/>
      </c>
      <c r="H23" s="67" t="str">
        <f t="shared" si="4"/>
        <v/>
      </c>
      <c r="I23" s="67" t="str">
        <f t="shared" si="5"/>
        <v/>
      </c>
      <c r="J23" s="67" t="str">
        <f t="shared" si="6"/>
        <v/>
      </c>
      <c r="K23" s="67" t="str">
        <f t="shared" si="7"/>
        <v/>
      </c>
      <c r="L23" s="41"/>
      <c r="M23" s="41"/>
      <c r="N23" s="41"/>
      <c r="O23" s="61" t="str">
        <f t="shared" si="0"/>
        <v/>
      </c>
      <c r="P23" s="34"/>
      <c r="Q23" s="25"/>
      <c r="R23" s="25"/>
      <c r="S23" s="25"/>
      <c r="T23" s="25"/>
      <c r="U23" s="25"/>
      <c r="V23" s="25"/>
      <c r="W23" s="25"/>
      <c r="X23" s="22"/>
    </row>
    <row r="24" spans="1:24" s="24" customFormat="1" ht="15.75" thickBot="1" x14ac:dyDescent="0.35">
      <c r="A24" s="22">
        <v>14</v>
      </c>
      <c r="B24" s="22"/>
      <c r="C24" s="25"/>
      <c r="D24" s="71">
        <v>14</v>
      </c>
      <c r="E24" s="109" t="e">
        <f t="shared" si="1"/>
        <v>#VALUE!</v>
      </c>
      <c r="F24" s="67" t="str">
        <f t="shared" si="2"/>
        <v/>
      </c>
      <c r="G24" s="67" t="str">
        <f t="shared" si="3"/>
        <v/>
      </c>
      <c r="H24" s="67" t="str">
        <f t="shared" si="4"/>
        <v/>
      </c>
      <c r="I24" s="67" t="str">
        <f t="shared" si="5"/>
        <v/>
      </c>
      <c r="J24" s="67" t="str">
        <f t="shared" si="6"/>
        <v/>
      </c>
      <c r="K24" s="67" t="str">
        <f t="shared" si="7"/>
        <v/>
      </c>
      <c r="L24" s="41"/>
      <c r="M24" s="41"/>
      <c r="N24" s="41"/>
      <c r="O24" s="61" t="str">
        <f t="shared" si="0"/>
        <v/>
      </c>
      <c r="P24" s="36"/>
      <c r="Q24" s="25"/>
      <c r="R24" s="25"/>
      <c r="S24" s="25"/>
      <c r="T24" s="25"/>
      <c r="U24" s="25"/>
      <c r="V24" s="25"/>
      <c r="W24" s="25"/>
      <c r="X24" s="22"/>
    </row>
    <row r="25" spans="1:24" s="24" customFormat="1" ht="15.75" thickTop="1" x14ac:dyDescent="0.3">
      <c r="A25" s="22">
        <v>15</v>
      </c>
      <c r="B25" s="22"/>
      <c r="C25" s="25"/>
      <c r="D25" s="71">
        <v>15</v>
      </c>
      <c r="E25" s="109" t="e">
        <f t="shared" si="1"/>
        <v>#VALUE!</v>
      </c>
      <c r="F25" s="67" t="str">
        <f t="shared" si="2"/>
        <v/>
      </c>
      <c r="G25" s="67" t="str">
        <f t="shared" si="3"/>
        <v/>
      </c>
      <c r="H25" s="67" t="str">
        <f t="shared" si="4"/>
        <v/>
      </c>
      <c r="I25" s="67" t="str">
        <f t="shared" si="5"/>
        <v/>
      </c>
      <c r="J25" s="67" t="str">
        <f t="shared" si="6"/>
        <v/>
      </c>
      <c r="K25" s="67" t="str">
        <f t="shared" si="7"/>
        <v/>
      </c>
      <c r="L25" s="41"/>
      <c r="M25" s="41"/>
      <c r="N25" s="41"/>
      <c r="O25" s="61" t="str">
        <f t="shared" si="0"/>
        <v/>
      </c>
      <c r="P25" s="32" t="e">
        <f t="shared" ref="P25:P30" si="8">((A2_sample-A0_sample)-(A1_sample-A0_sample)^2/(A2_sample-A0_sample))-((A2_blank_ave-A0_blank_ave)-(A1_blank_ave-A0_blank_ave)^2/(A2_blank_ave-A0_blank_ave))</f>
        <v>#NAME?</v>
      </c>
      <c r="Q25" s="25"/>
      <c r="R25" s="25"/>
      <c r="S25" s="25"/>
      <c r="T25" s="25"/>
      <c r="U25" s="25"/>
      <c r="V25" s="25"/>
      <c r="W25" s="25"/>
      <c r="X25" s="22"/>
    </row>
    <row r="26" spans="1:24" s="24" customFormat="1" x14ac:dyDescent="0.3">
      <c r="A26" s="22">
        <v>16</v>
      </c>
      <c r="B26" s="22"/>
      <c r="C26" s="25"/>
      <c r="D26" s="71">
        <v>16</v>
      </c>
      <c r="E26" s="109" t="e">
        <f t="shared" si="1"/>
        <v>#VALUE!</v>
      </c>
      <c r="F26" s="67" t="str">
        <f t="shared" si="2"/>
        <v/>
      </c>
      <c r="G26" s="67" t="str">
        <f t="shared" si="3"/>
        <v/>
      </c>
      <c r="H26" s="67" t="str">
        <f t="shared" si="4"/>
        <v/>
      </c>
      <c r="I26" s="67" t="str">
        <f t="shared" si="5"/>
        <v/>
      </c>
      <c r="J26" s="67" t="str">
        <f t="shared" si="6"/>
        <v/>
      </c>
      <c r="K26" s="67" t="str">
        <f t="shared" si="7"/>
        <v/>
      </c>
      <c r="L26" s="41"/>
      <c r="M26" s="41"/>
      <c r="N26" s="41"/>
      <c r="O26" s="61" t="str">
        <f t="shared" si="0"/>
        <v/>
      </c>
      <c r="P26" s="32" t="e">
        <f t="shared" si="8"/>
        <v>#NAME?</v>
      </c>
      <c r="Q26" s="25"/>
      <c r="R26" s="25"/>
      <c r="S26" s="25"/>
      <c r="T26" s="25"/>
      <c r="U26" s="25"/>
      <c r="V26" s="25"/>
      <c r="W26" s="25"/>
      <c r="X26" s="22"/>
    </row>
    <row r="27" spans="1:24" s="24" customFormat="1" x14ac:dyDescent="0.3">
      <c r="A27" s="22">
        <v>17</v>
      </c>
      <c r="B27" s="22"/>
      <c r="C27" s="25"/>
      <c r="D27" s="71">
        <v>17</v>
      </c>
      <c r="E27" s="109" t="e">
        <f t="shared" si="1"/>
        <v>#VALUE!</v>
      </c>
      <c r="F27" s="67" t="str">
        <f t="shared" si="2"/>
        <v/>
      </c>
      <c r="G27" s="67" t="str">
        <f t="shared" si="3"/>
        <v/>
      </c>
      <c r="H27" s="67" t="str">
        <f t="shared" si="4"/>
        <v/>
      </c>
      <c r="I27" s="67" t="str">
        <f t="shared" si="5"/>
        <v/>
      </c>
      <c r="J27" s="67" t="str">
        <f t="shared" si="6"/>
        <v/>
      </c>
      <c r="K27" s="67" t="str">
        <f t="shared" si="7"/>
        <v/>
      </c>
      <c r="L27" s="41"/>
      <c r="M27" s="41"/>
      <c r="N27" s="41"/>
      <c r="O27" s="61" t="str">
        <f t="shared" si="0"/>
        <v/>
      </c>
      <c r="P27" s="32" t="e">
        <f t="shared" si="8"/>
        <v>#NAME?</v>
      </c>
      <c r="Q27" s="25"/>
      <c r="R27" s="25"/>
      <c r="S27" s="25"/>
      <c r="T27" s="25"/>
      <c r="U27" s="25"/>
      <c r="V27" s="25"/>
      <c r="W27" s="25"/>
      <c r="X27" s="22"/>
    </row>
    <row r="28" spans="1:24" s="24" customFormat="1" x14ac:dyDescent="0.3">
      <c r="A28" s="22">
        <v>18</v>
      </c>
      <c r="B28" s="22"/>
      <c r="C28" s="25"/>
      <c r="D28" s="71">
        <v>18</v>
      </c>
      <c r="E28" s="109" t="e">
        <f t="shared" si="1"/>
        <v>#VALUE!</v>
      </c>
      <c r="F28" s="67" t="str">
        <f t="shared" si="2"/>
        <v/>
      </c>
      <c r="G28" s="67" t="str">
        <f t="shared" si="3"/>
        <v/>
      </c>
      <c r="H28" s="67" t="str">
        <f t="shared" si="4"/>
        <v/>
      </c>
      <c r="I28" s="67" t="str">
        <f t="shared" si="5"/>
        <v/>
      </c>
      <c r="J28" s="67" t="str">
        <f t="shared" si="6"/>
        <v/>
      </c>
      <c r="K28" s="67" t="str">
        <f t="shared" si="7"/>
        <v/>
      </c>
      <c r="L28" s="41"/>
      <c r="M28" s="41"/>
      <c r="N28" s="41"/>
      <c r="O28" s="61" t="str">
        <f t="shared" si="0"/>
        <v/>
      </c>
      <c r="P28" s="32" t="e">
        <f t="shared" si="8"/>
        <v>#NAME?</v>
      </c>
      <c r="Q28" s="25"/>
      <c r="R28" s="25"/>
      <c r="S28" s="25"/>
      <c r="T28" s="25"/>
      <c r="U28" s="25"/>
      <c r="V28" s="25"/>
      <c r="W28" s="25"/>
      <c r="X28" s="22"/>
    </row>
    <row r="29" spans="1:24" s="24" customFormat="1" x14ac:dyDescent="0.3">
      <c r="A29" s="22">
        <v>19</v>
      </c>
      <c r="B29" s="22"/>
      <c r="C29" s="25"/>
      <c r="D29" s="71">
        <v>19</v>
      </c>
      <c r="E29" s="109" t="e">
        <f t="shared" si="1"/>
        <v>#VALUE!</v>
      </c>
      <c r="F29" s="67" t="str">
        <f t="shared" si="2"/>
        <v/>
      </c>
      <c r="G29" s="67" t="str">
        <f t="shared" si="3"/>
        <v/>
      </c>
      <c r="H29" s="67" t="str">
        <f t="shared" si="4"/>
        <v/>
      </c>
      <c r="I29" s="67" t="str">
        <f t="shared" si="5"/>
        <v/>
      </c>
      <c r="J29" s="67" t="str">
        <f t="shared" si="6"/>
        <v/>
      </c>
      <c r="K29" s="67" t="str">
        <f t="shared" si="7"/>
        <v/>
      </c>
      <c r="L29" s="41"/>
      <c r="M29" s="41"/>
      <c r="N29" s="41"/>
      <c r="O29" s="61" t="str">
        <f t="shared" si="0"/>
        <v/>
      </c>
      <c r="P29" s="57" t="e">
        <f t="shared" si="8"/>
        <v>#NAME?</v>
      </c>
      <c r="Q29" s="25"/>
      <c r="R29" s="25"/>
      <c r="S29" s="25"/>
      <c r="T29" s="25"/>
      <c r="U29" s="25"/>
      <c r="V29" s="25"/>
      <c r="W29" s="25"/>
      <c r="X29" s="22"/>
    </row>
    <row r="30" spans="1:24" s="24" customFormat="1" x14ac:dyDescent="0.3">
      <c r="A30" s="22">
        <v>20</v>
      </c>
      <c r="B30" s="22"/>
      <c r="C30" s="25"/>
      <c r="D30" s="71">
        <v>20</v>
      </c>
      <c r="E30" s="109" t="e">
        <f t="shared" si="1"/>
        <v>#VALUE!</v>
      </c>
      <c r="F30" s="67" t="str">
        <f t="shared" si="2"/>
        <v/>
      </c>
      <c r="G30" s="67" t="str">
        <f t="shared" si="3"/>
        <v/>
      </c>
      <c r="H30" s="67" t="str">
        <f t="shared" si="4"/>
        <v/>
      </c>
      <c r="I30" s="67" t="str">
        <f t="shared" si="5"/>
        <v/>
      </c>
      <c r="J30" s="67" t="str">
        <f t="shared" si="6"/>
        <v/>
      </c>
      <c r="K30" s="67" t="str">
        <f t="shared" si="7"/>
        <v/>
      </c>
      <c r="L30" s="41"/>
      <c r="M30" s="41"/>
      <c r="N30" s="41"/>
      <c r="O30" s="61" t="str">
        <f t="shared" si="0"/>
        <v/>
      </c>
      <c r="P30" s="57" t="e">
        <f t="shared" si="8"/>
        <v>#NAME?</v>
      </c>
      <c r="Q30" s="25"/>
      <c r="R30" s="25"/>
      <c r="S30" s="25"/>
      <c r="T30" s="25"/>
      <c r="U30" s="25"/>
      <c r="V30" s="25"/>
      <c r="W30" s="25"/>
      <c r="X30" s="22"/>
    </row>
    <row r="31" spans="1:24" s="24" customFormat="1" x14ac:dyDescent="0.3">
      <c r="A31" s="22">
        <v>21</v>
      </c>
      <c r="B31" s="22"/>
      <c r="C31" s="25"/>
      <c r="D31" s="71">
        <v>21</v>
      </c>
      <c r="E31" s="109" t="e">
        <f t="shared" si="1"/>
        <v>#VALUE!</v>
      </c>
      <c r="F31" s="67" t="str">
        <f t="shared" si="2"/>
        <v/>
      </c>
      <c r="G31" s="67" t="str">
        <f t="shared" si="3"/>
        <v/>
      </c>
      <c r="H31" s="67" t="str">
        <f t="shared" si="4"/>
        <v/>
      </c>
      <c r="I31" s="67" t="str">
        <f t="shared" si="5"/>
        <v/>
      </c>
      <c r="J31" s="67" t="str">
        <f t="shared" si="6"/>
        <v/>
      </c>
      <c r="K31" s="67" t="str">
        <f t="shared" si="7"/>
        <v/>
      </c>
      <c r="L31" s="41"/>
      <c r="M31" s="41"/>
      <c r="N31" s="41"/>
      <c r="O31" s="61" t="str">
        <f t="shared" si="0"/>
        <v/>
      </c>
      <c r="P31" s="57"/>
      <c r="Q31" s="25"/>
      <c r="R31" s="25"/>
      <c r="S31" s="25"/>
      <c r="T31" s="25"/>
      <c r="U31" s="25"/>
      <c r="V31" s="25"/>
      <c r="W31" s="25"/>
      <c r="X31" s="22"/>
    </row>
    <row r="32" spans="1:24" s="24" customFormat="1" x14ac:dyDescent="0.3">
      <c r="A32" s="22">
        <v>22</v>
      </c>
      <c r="B32" s="22"/>
      <c r="C32" s="25"/>
      <c r="D32" s="71">
        <v>22</v>
      </c>
      <c r="E32" s="109" t="e">
        <f t="shared" si="1"/>
        <v>#VALUE!</v>
      </c>
      <c r="F32" s="67" t="str">
        <f t="shared" si="2"/>
        <v/>
      </c>
      <c r="G32" s="67" t="str">
        <f t="shared" si="3"/>
        <v/>
      </c>
      <c r="H32" s="67" t="str">
        <f t="shared" si="4"/>
        <v/>
      </c>
      <c r="I32" s="67" t="str">
        <f t="shared" si="5"/>
        <v/>
      </c>
      <c r="J32" s="67" t="str">
        <f t="shared" si="6"/>
        <v/>
      </c>
      <c r="K32" s="67" t="str">
        <f t="shared" si="7"/>
        <v/>
      </c>
      <c r="L32" s="41"/>
      <c r="M32" s="41"/>
      <c r="N32" s="41"/>
      <c r="O32" s="61" t="str">
        <f t="shared" si="0"/>
        <v/>
      </c>
      <c r="P32" s="57"/>
      <c r="Q32" s="25"/>
      <c r="R32" s="25"/>
      <c r="S32" s="25"/>
      <c r="T32" s="25"/>
      <c r="U32" s="25"/>
      <c r="V32" s="25"/>
      <c r="W32" s="25"/>
      <c r="X32" s="22"/>
    </row>
    <row r="33" spans="1:24" s="24" customFormat="1" x14ac:dyDescent="0.3">
      <c r="A33" s="22">
        <v>23</v>
      </c>
      <c r="B33" s="22"/>
      <c r="C33" s="25"/>
      <c r="D33" s="71">
        <v>23</v>
      </c>
      <c r="E33" s="109" t="e">
        <f t="shared" si="1"/>
        <v>#VALUE!</v>
      </c>
      <c r="F33" s="67" t="str">
        <f t="shared" si="2"/>
        <v/>
      </c>
      <c r="G33" s="67" t="str">
        <f t="shared" si="3"/>
        <v/>
      </c>
      <c r="H33" s="67" t="str">
        <f t="shared" si="4"/>
        <v/>
      </c>
      <c r="I33" s="67" t="str">
        <f t="shared" si="5"/>
        <v/>
      </c>
      <c r="J33" s="67" t="str">
        <f t="shared" si="6"/>
        <v/>
      </c>
      <c r="K33" s="67" t="str">
        <f t="shared" si="7"/>
        <v/>
      </c>
      <c r="L33" s="41"/>
      <c r="M33" s="41"/>
      <c r="N33" s="41"/>
      <c r="O33" s="61" t="str">
        <f t="shared" si="0"/>
        <v/>
      </c>
      <c r="P33" s="57"/>
      <c r="Q33" s="25"/>
      <c r="R33" s="25"/>
      <c r="S33" s="25"/>
      <c r="T33" s="25"/>
      <c r="U33" s="25"/>
      <c r="V33" s="25"/>
      <c r="W33" s="25"/>
      <c r="X33" s="22"/>
    </row>
    <row r="34" spans="1:24" s="24" customFormat="1" x14ac:dyDescent="0.3">
      <c r="A34" s="22">
        <v>24</v>
      </c>
      <c r="B34" s="22"/>
      <c r="C34" s="25"/>
      <c r="D34" s="71">
        <v>24</v>
      </c>
      <c r="E34" s="109" t="e">
        <f t="shared" si="1"/>
        <v>#VALUE!</v>
      </c>
      <c r="F34" s="67" t="str">
        <f t="shared" si="2"/>
        <v/>
      </c>
      <c r="G34" s="67" t="str">
        <f t="shared" si="3"/>
        <v/>
      </c>
      <c r="H34" s="67" t="str">
        <f t="shared" si="4"/>
        <v/>
      </c>
      <c r="I34" s="67" t="str">
        <f t="shared" si="5"/>
        <v/>
      </c>
      <c r="J34" s="67" t="str">
        <f t="shared" si="6"/>
        <v/>
      </c>
      <c r="K34" s="67" t="str">
        <f t="shared" si="7"/>
        <v/>
      </c>
      <c r="L34" s="41"/>
      <c r="M34" s="41"/>
      <c r="N34" s="41"/>
      <c r="O34" s="61" t="str">
        <f t="shared" si="0"/>
        <v/>
      </c>
      <c r="P34" s="57"/>
      <c r="Q34" s="25"/>
      <c r="R34" s="25"/>
      <c r="S34" s="25"/>
      <c r="T34" s="25"/>
      <c r="U34" s="25"/>
      <c r="V34" s="25"/>
      <c r="W34" s="25"/>
      <c r="X34" s="22"/>
    </row>
    <row r="35" spans="1:24" s="24" customFormat="1" x14ac:dyDescent="0.3">
      <c r="A35" s="22">
        <v>25</v>
      </c>
      <c r="B35" s="22"/>
      <c r="C35" s="25"/>
      <c r="D35" s="71">
        <v>25</v>
      </c>
      <c r="E35" s="109" t="e">
        <f t="shared" si="1"/>
        <v>#VALUE!</v>
      </c>
      <c r="F35" s="67" t="str">
        <f t="shared" si="2"/>
        <v/>
      </c>
      <c r="G35" s="67" t="str">
        <f t="shared" si="3"/>
        <v/>
      </c>
      <c r="H35" s="67" t="str">
        <f t="shared" si="4"/>
        <v/>
      </c>
      <c r="I35" s="67" t="str">
        <f t="shared" si="5"/>
        <v/>
      </c>
      <c r="J35" s="67" t="str">
        <f t="shared" si="6"/>
        <v/>
      </c>
      <c r="K35" s="67" t="str">
        <f t="shared" si="7"/>
        <v/>
      </c>
      <c r="L35" s="41"/>
      <c r="M35" s="41"/>
      <c r="N35" s="41"/>
      <c r="O35" s="61" t="str">
        <f t="shared" si="0"/>
        <v/>
      </c>
      <c r="P35" s="57"/>
      <c r="Q35" s="25"/>
      <c r="R35" s="25"/>
      <c r="S35" s="25"/>
      <c r="T35" s="25"/>
      <c r="U35" s="25"/>
      <c r="V35" s="25"/>
      <c r="W35" s="25"/>
      <c r="X35" s="22"/>
    </row>
    <row r="36" spans="1:24" s="24" customFormat="1" x14ac:dyDescent="0.3">
      <c r="A36" s="22">
        <v>26</v>
      </c>
      <c r="B36" s="22"/>
      <c r="C36" s="25"/>
      <c r="D36" s="71">
        <v>26</v>
      </c>
      <c r="E36" s="109" t="e">
        <f t="shared" si="1"/>
        <v>#VALUE!</v>
      </c>
      <c r="F36" s="67" t="str">
        <f t="shared" si="2"/>
        <v/>
      </c>
      <c r="G36" s="67" t="str">
        <f t="shared" si="3"/>
        <v/>
      </c>
      <c r="H36" s="67" t="str">
        <f t="shared" si="4"/>
        <v/>
      </c>
      <c r="I36" s="67" t="str">
        <f t="shared" si="5"/>
        <v/>
      </c>
      <c r="J36" s="67" t="str">
        <f t="shared" si="6"/>
        <v/>
      </c>
      <c r="K36" s="67" t="str">
        <f t="shared" si="7"/>
        <v/>
      </c>
      <c r="L36" s="41"/>
      <c r="M36" s="41"/>
      <c r="N36" s="41"/>
      <c r="O36" s="61" t="str">
        <f t="shared" si="0"/>
        <v/>
      </c>
      <c r="P36" s="57"/>
      <c r="Q36" s="25"/>
      <c r="R36" s="25"/>
      <c r="S36" s="25"/>
      <c r="T36" s="25"/>
      <c r="U36" s="25"/>
      <c r="V36" s="25"/>
      <c r="W36" s="25"/>
      <c r="X36" s="22"/>
    </row>
    <row r="37" spans="1:24" s="24" customFormat="1" x14ac:dyDescent="0.3">
      <c r="A37" s="22">
        <v>27</v>
      </c>
      <c r="B37" s="22"/>
      <c r="C37" s="25"/>
      <c r="D37" s="71">
        <v>27</v>
      </c>
      <c r="E37" s="109" t="e">
        <f t="shared" si="1"/>
        <v>#VALUE!</v>
      </c>
      <c r="F37" s="67" t="str">
        <f t="shared" si="2"/>
        <v/>
      </c>
      <c r="G37" s="67" t="str">
        <f t="shared" si="3"/>
        <v/>
      </c>
      <c r="H37" s="67" t="str">
        <f t="shared" si="4"/>
        <v/>
      </c>
      <c r="I37" s="67" t="str">
        <f t="shared" si="5"/>
        <v/>
      </c>
      <c r="J37" s="67" t="str">
        <f t="shared" si="6"/>
        <v/>
      </c>
      <c r="K37" s="67" t="str">
        <f t="shared" si="7"/>
        <v/>
      </c>
      <c r="L37" s="41"/>
      <c r="M37" s="41"/>
      <c r="N37" s="41"/>
      <c r="O37" s="61" t="str">
        <f t="shared" si="0"/>
        <v/>
      </c>
      <c r="P37" s="57"/>
      <c r="Q37" s="25"/>
      <c r="R37" s="25"/>
      <c r="S37" s="25"/>
      <c r="T37" s="25"/>
      <c r="U37" s="25"/>
      <c r="V37" s="25"/>
      <c r="W37" s="25"/>
      <c r="X37" s="22"/>
    </row>
    <row r="38" spans="1:24" s="24" customFormat="1" x14ac:dyDescent="0.3">
      <c r="A38" s="22">
        <v>28</v>
      </c>
      <c r="B38" s="22"/>
      <c r="C38" s="25"/>
      <c r="D38" s="71">
        <v>28</v>
      </c>
      <c r="E38" s="109" t="e">
        <f t="shared" si="1"/>
        <v>#VALUE!</v>
      </c>
      <c r="F38" s="67" t="str">
        <f t="shared" si="2"/>
        <v/>
      </c>
      <c r="G38" s="67" t="str">
        <f t="shared" si="3"/>
        <v/>
      </c>
      <c r="H38" s="67" t="str">
        <f t="shared" si="4"/>
        <v/>
      </c>
      <c r="I38" s="67" t="str">
        <f t="shared" si="5"/>
        <v/>
      </c>
      <c r="J38" s="67" t="str">
        <f t="shared" si="6"/>
        <v/>
      </c>
      <c r="K38" s="67" t="str">
        <f t="shared" si="7"/>
        <v/>
      </c>
      <c r="L38" s="41"/>
      <c r="M38" s="41"/>
      <c r="N38" s="41"/>
      <c r="O38" s="61" t="str">
        <f t="shared" si="0"/>
        <v/>
      </c>
      <c r="P38" s="57"/>
      <c r="Q38" s="25"/>
      <c r="R38" s="25"/>
      <c r="S38" s="25"/>
      <c r="T38" s="25"/>
      <c r="U38" s="25"/>
      <c r="V38" s="25"/>
      <c r="W38" s="25"/>
      <c r="X38" s="22"/>
    </row>
    <row r="39" spans="1:24" s="24" customFormat="1" x14ac:dyDescent="0.3">
      <c r="A39" s="22">
        <v>29</v>
      </c>
      <c r="B39" s="22"/>
      <c r="C39" s="25"/>
      <c r="D39" s="71">
        <v>29</v>
      </c>
      <c r="E39" s="109" t="e">
        <f t="shared" si="1"/>
        <v>#VALUE!</v>
      </c>
      <c r="F39" s="67" t="str">
        <f t="shared" si="2"/>
        <v/>
      </c>
      <c r="G39" s="67" t="str">
        <f t="shared" si="3"/>
        <v/>
      </c>
      <c r="H39" s="67" t="str">
        <f t="shared" si="4"/>
        <v/>
      </c>
      <c r="I39" s="67" t="str">
        <f t="shared" si="5"/>
        <v/>
      </c>
      <c r="J39" s="67" t="str">
        <f t="shared" si="6"/>
        <v/>
      </c>
      <c r="K39" s="67" t="str">
        <f t="shared" si="7"/>
        <v/>
      </c>
      <c r="L39" s="41"/>
      <c r="M39" s="41"/>
      <c r="N39" s="41"/>
      <c r="O39" s="61" t="str">
        <f t="shared" si="0"/>
        <v/>
      </c>
      <c r="P39" s="57"/>
      <c r="Q39" s="25"/>
      <c r="R39" s="25"/>
      <c r="S39" s="25"/>
      <c r="T39" s="25"/>
      <c r="U39" s="25"/>
      <c r="V39" s="25"/>
      <c r="W39" s="25"/>
      <c r="X39" s="22"/>
    </row>
    <row r="40" spans="1:24" s="24" customFormat="1" x14ac:dyDescent="0.3">
      <c r="A40" s="22">
        <v>30</v>
      </c>
      <c r="B40" s="22"/>
      <c r="C40" s="25"/>
      <c r="D40" s="71">
        <v>30</v>
      </c>
      <c r="E40" s="109" t="e">
        <f t="shared" si="1"/>
        <v>#VALUE!</v>
      </c>
      <c r="F40" s="67" t="str">
        <f t="shared" si="2"/>
        <v/>
      </c>
      <c r="G40" s="67" t="str">
        <f t="shared" si="3"/>
        <v/>
      </c>
      <c r="H40" s="67" t="str">
        <f t="shared" si="4"/>
        <v/>
      </c>
      <c r="I40" s="67" t="str">
        <f t="shared" si="5"/>
        <v/>
      </c>
      <c r="J40" s="67" t="str">
        <f t="shared" si="6"/>
        <v/>
      </c>
      <c r="K40" s="67" t="str">
        <f t="shared" si="7"/>
        <v/>
      </c>
      <c r="L40" s="41"/>
      <c r="M40" s="41"/>
      <c r="N40" s="41"/>
      <c r="O40" s="61" t="str">
        <f t="shared" si="0"/>
        <v/>
      </c>
      <c r="P40" s="57"/>
      <c r="Q40" s="25"/>
      <c r="R40" s="25"/>
      <c r="S40" s="25"/>
      <c r="T40" s="25"/>
      <c r="U40" s="25"/>
      <c r="V40" s="25"/>
      <c r="W40" s="25"/>
      <c r="X40" s="22"/>
    </row>
    <row r="41" spans="1:24" s="24" customFormat="1" x14ac:dyDescent="0.3">
      <c r="A41" s="22">
        <v>31</v>
      </c>
      <c r="B41" s="22"/>
      <c r="C41" s="25"/>
      <c r="D41" s="71">
        <v>31</v>
      </c>
      <c r="E41" s="109" t="e">
        <f t="shared" si="1"/>
        <v>#VALUE!</v>
      </c>
      <c r="F41" s="67" t="str">
        <f t="shared" si="2"/>
        <v/>
      </c>
      <c r="G41" s="67" t="str">
        <f t="shared" si="3"/>
        <v/>
      </c>
      <c r="H41" s="67" t="str">
        <f t="shared" si="4"/>
        <v/>
      </c>
      <c r="I41" s="67" t="str">
        <f t="shared" si="5"/>
        <v/>
      </c>
      <c r="J41" s="67" t="str">
        <f t="shared" si="6"/>
        <v/>
      </c>
      <c r="K41" s="67" t="str">
        <f t="shared" si="7"/>
        <v/>
      </c>
      <c r="L41" s="41"/>
      <c r="M41" s="41"/>
      <c r="N41" s="41"/>
      <c r="O41" s="61" t="str">
        <f t="shared" si="0"/>
        <v/>
      </c>
      <c r="P41" s="57"/>
      <c r="Q41" s="25"/>
      <c r="R41" s="25"/>
      <c r="S41" s="25"/>
      <c r="T41" s="25"/>
      <c r="U41" s="25"/>
      <c r="V41" s="25"/>
      <c r="W41" s="25"/>
      <c r="X41" s="22"/>
    </row>
    <row r="42" spans="1:24" s="24" customFormat="1" x14ac:dyDescent="0.3">
      <c r="A42" s="22">
        <v>32</v>
      </c>
      <c r="B42" s="22"/>
      <c r="C42" s="25"/>
      <c r="D42" s="71">
        <v>32</v>
      </c>
      <c r="E42" s="109" t="e">
        <f t="shared" si="1"/>
        <v>#VALUE!</v>
      </c>
      <c r="F42" s="67" t="str">
        <f t="shared" si="2"/>
        <v/>
      </c>
      <c r="G42" s="67" t="str">
        <f t="shared" si="3"/>
        <v/>
      </c>
      <c r="H42" s="67" t="str">
        <f t="shared" si="4"/>
        <v/>
      </c>
      <c r="I42" s="67" t="str">
        <f t="shared" si="5"/>
        <v/>
      </c>
      <c r="J42" s="67" t="str">
        <f t="shared" si="6"/>
        <v/>
      </c>
      <c r="K42" s="67" t="str">
        <f t="shared" si="7"/>
        <v/>
      </c>
      <c r="L42" s="41"/>
      <c r="M42" s="41"/>
      <c r="N42" s="41"/>
      <c r="O42" s="61" t="str">
        <f t="shared" si="0"/>
        <v/>
      </c>
      <c r="P42" s="57"/>
      <c r="Q42" s="25"/>
      <c r="R42" s="25"/>
      <c r="S42" s="25"/>
      <c r="T42" s="25"/>
      <c r="U42" s="25"/>
      <c r="V42" s="25"/>
      <c r="W42" s="25"/>
      <c r="X42" s="22"/>
    </row>
    <row r="43" spans="1:24" s="24" customFormat="1" x14ac:dyDescent="0.3">
      <c r="A43" s="22">
        <v>33</v>
      </c>
      <c r="B43" s="22"/>
      <c r="C43" s="25"/>
      <c r="D43" s="71">
        <v>33</v>
      </c>
      <c r="E43" s="109" t="e">
        <f t="shared" si="1"/>
        <v>#VALUE!</v>
      </c>
      <c r="F43" s="67" t="str">
        <f t="shared" si="2"/>
        <v/>
      </c>
      <c r="G43" s="67" t="str">
        <f t="shared" si="3"/>
        <v/>
      </c>
      <c r="H43" s="67" t="str">
        <f t="shared" si="4"/>
        <v/>
      </c>
      <c r="I43" s="67" t="str">
        <f t="shared" si="5"/>
        <v/>
      </c>
      <c r="J43" s="67" t="str">
        <f t="shared" si="6"/>
        <v/>
      </c>
      <c r="K43" s="67" t="str">
        <f t="shared" si="7"/>
        <v/>
      </c>
      <c r="L43" s="41"/>
      <c r="M43" s="41"/>
      <c r="N43" s="41"/>
      <c r="O43" s="61" t="str">
        <f t="shared" si="0"/>
        <v/>
      </c>
      <c r="P43" s="57"/>
      <c r="Q43" s="25"/>
      <c r="R43" s="25"/>
      <c r="S43" s="25"/>
      <c r="T43" s="25"/>
      <c r="U43" s="25"/>
      <c r="V43" s="25"/>
      <c r="W43" s="25"/>
      <c r="X43" s="22"/>
    </row>
    <row r="44" spans="1:24" s="24" customFormat="1" x14ac:dyDescent="0.3">
      <c r="A44" s="22">
        <v>34</v>
      </c>
      <c r="B44" s="22"/>
      <c r="C44" s="25"/>
      <c r="D44" s="71">
        <v>34</v>
      </c>
      <c r="E44" s="109" t="e">
        <f t="shared" si="1"/>
        <v>#VALUE!</v>
      </c>
      <c r="F44" s="67" t="str">
        <f t="shared" si="2"/>
        <v/>
      </c>
      <c r="G44" s="67" t="str">
        <f t="shared" si="3"/>
        <v/>
      </c>
      <c r="H44" s="67" t="str">
        <f t="shared" si="4"/>
        <v/>
      </c>
      <c r="I44" s="67" t="str">
        <f t="shared" si="5"/>
        <v/>
      </c>
      <c r="J44" s="67" t="str">
        <f t="shared" si="6"/>
        <v/>
      </c>
      <c r="K44" s="67" t="str">
        <f t="shared" si="7"/>
        <v/>
      </c>
      <c r="L44" s="41"/>
      <c r="M44" s="41"/>
      <c r="N44" s="41"/>
      <c r="O44" s="61" t="str">
        <f t="shared" si="0"/>
        <v/>
      </c>
      <c r="P44" s="57"/>
      <c r="Q44" s="25"/>
      <c r="R44" s="25"/>
      <c r="S44" s="25"/>
      <c r="T44" s="25"/>
      <c r="U44" s="25"/>
      <c r="V44" s="25"/>
      <c r="W44" s="25"/>
      <c r="X44" s="22"/>
    </row>
    <row r="45" spans="1:24" s="24" customFormat="1" x14ac:dyDescent="0.3">
      <c r="A45" s="22">
        <v>35</v>
      </c>
      <c r="B45" s="22"/>
      <c r="C45" s="25"/>
      <c r="D45" s="71">
        <v>35</v>
      </c>
      <c r="E45" s="109" t="e">
        <f t="shared" si="1"/>
        <v>#VALUE!</v>
      </c>
      <c r="F45" s="67" t="str">
        <f t="shared" si="2"/>
        <v/>
      </c>
      <c r="G45" s="67" t="str">
        <f t="shared" si="3"/>
        <v/>
      </c>
      <c r="H45" s="67" t="str">
        <f t="shared" si="4"/>
        <v/>
      </c>
      <c r="I45" s="67" t="str">
        <f t="shared" si="5"/>
        <v/>
      </c>
      <c r="J45" s="67" t="str">
        <f t="shared" si="6"/>
        <v/>
      </c>
      <c r="K45" s="67" t="str">
        <f t="shared" si="7"/>
        <v/>
      </c>
      <c r="L45" s="41"/>
      <c r="M45" s="41"/>
      <c r="N45" s="41"/>
      <c r="O45" s="61" t="str">
        <f t="shared" si="0"/>
        <v/>
      </c>
      <c r="P45" s="57"/>
      <c r="Q45" s="25"/>
      <c r="R45" s="25"/>
      <c r="S45" s="25"/>
      <c r="T45" s="25"/>
      <c r="U45" s="25"/>
      <c r="V45" s="25"/>
      <c r="W45" s="25"/>
      <c r="X45" s="22"/>
    </row>
    <row r="46" spans="1:24" s="24" customFormat="1" x14ac:dyDescent="0.3">
      <c r="A46" s="22">
        <v>36</v>
      </c>
      <c r="B46" s="22"/>
      <c r="C46" s="25"/>
      <c r="D46" s="71">
        <v>36</v>
      </c>
      <c r="E46" s="109" t="e">
        <f t="shared" si="1"/>
        <v>#VALUE!</v>
      </c>
      <c r="F46" s="67" t="str">
        <f t="shared" si="2"/>
        <v/>
      </c>
      <c r="G46" s="67" t="str">
        <f t="shared" si="3"/>
        <v/>
      </c>
      <c r="H46" s="67" t="str">
        <f t="shared" si="4"/>
        <v/>
      </c>
      <c r="I46" s="67" t="str">
        <f t="shared" si="5"/>
        <v/>
      </c>
      <c r="J46" s="67" t="str">
        <f t="shared" si="6"/>
        <v/>
      </c>
      <c r="K46" s="67" t="str">
        <f t="shared" si="7"/>
        <v/>
      </c>
      <c r="L46" s="41"/>
      <c r="M46" s="41"/>
      <c r="N46" s="41"/>
      <c r="O46" s="61" t="str">
        <f t="shared" si="0"/>
        <v/>
      </c>
      <c r="P46" s="57"/>
      <c r="Q46" s="25"/>
      <c r="R46" s="25"/>
      <c r="S46" s="25"/>
      <c r="T46" s="25"/>
      <c r="U46" s="25"/>
      <c r="V46" s="25"/>
      <c r="W46" s="25"/>
      <c r="X46" s="22"/>
    </row>
    <row r="47" spans="1:24" s="24" customFormat="1" x14ac:dyDescent="0.3">
      <c r="A47" s="22">
        <v>37</v>
      </c>
      <c r="B47" s="22"/>
      <c r="C47" s="25"/>
      <c r="D47" s="71">
        <v>37</v>
      </c>
      <c r="E47" s="109" t="e">
        <f t="shared" si="1"/>
        <v>#VALUE!</v>
      </c>
      <c r="F47" s="67" t="str">
        <f t="shared" si="2"/>
        <v/>
      </c>
      <c r="G47" s="67" t="str">
        <f t="shared" si="3"/>
        <v/>
      </c>
      <c r="H47" s="67" t="str">
        <f t="shared" si="4"/>
        <v/>
      </c>
      <c r="I47" s="67" t="str">
        <f t="shared" si="5"/>
        <v/>
      </c>
      <c r="J47" s="67" t="str">
        <f t="shared" si="6"/>
        <v/>
      </c>
      <c r="K47" s="67" t="str">
        <f t="shared" si="7"/>
        <v/>
      </c>
      <c r="L47" s="41"/>
      <c r="M47" s="41"/>
      <c r="N47" s="41"/>
      <c r="O47" s="61" t="str">
        <f t="shared" si="0"/>
        <v/>
      </c>
      <c r="P47" s="57"/>
      <c r="Q47" s="25"/>
      <c r="R47" s="25"/>
      <c r="S47" s="25"/>
      <c r="T47" s="25"/>
      <c r="U47" s="25"/>
      <c r="V47" s="25"/>
      <c r="W47" s="25"/>
      <c r="X47" s="22"/>
    </row>
    <row r="48" spans="1:24" s="24" customFormat="1" x14ac:dyDescent="0.3">
      <c r="A48" s="22">
        <v>38</v>
      </c>
      <c r="B48" s="22"/>
      <c r="C48" s="25"/>
      <c r="D48" s="71">
        <v>38</v>
      </c>
      <c r="E48" s="109" t="e">
        <f t="shared" si="1"/>
        <v>#VALUE!</v>
      </c>
      <c r="F48" s="67" t="str">
        <f t="shared" si="2"/>
        <v/>
      </c>
      <c r="G48" s="67" t="str">
        <f t="shared" si="3"/>
        <v/>
      </c>
      <c r="H48" s="67" t="str">
        <f t="shared" si="4"/>
        <v/>
      </c>
      <c r="I48" s="67" t="str">
        <f t="shared" si="5"/>
        <v/>
      </c>
      <c r="J48" s="67" t="str">
        <f t="shared" si="6"/>
        <v/>
      </c>
      <c r="K48" s="67" t="str">
        <f t="shared" si="7"/>
        <v/>
      </c>
      <c r="L48" s="41"/>
      <c r="M48" s="41"/>
      <c r="N48" s="41"/>
      <c r="O48" s="61" t="str">
        <f t="shared" si="0"/>
        <v/>
      </c>
      <c r="P48" s="57"/>
      <c r="Q48" s="25"/>
      <c r="R48" s="25"/>
      <c r="S48" s="25"/>
      <c r="T48" s="25"/>
      <c r="U48" s="25"/>
      <c r="V48" s="25"/>
      <c r="W48" s="25"/>
      <c r="X48" s="22"/>
    </row>
    <row r="49" spans="1:24" s="24" customFormat="1" x14ac:dyDescent="0.3">
      <c r="A49" s="22">
        <v>39</v>
      </c>
      <c r="B49" s="22"/>
      <c r="C49" s="25"/>
      <c r="D49" s="71">
        <v>39</v>
      </c>
      <c r="E49" s="109" t="e">
        <f t="shared" si="1"/>
        <v>#VALUE!</v>
      </c>
      <c r="F49" s="67" t="str">
        <f t="shared" si="2"/>
        <v/>
      </c>
      <c r="G49" s="67" t="str">
        <f t="shared" si="3"/>
        <v/>
      </c>
      <c r="H49" s="67" t="str">
        <f t="shared" si="4"/>
        <v/>
      </c>
      <c r="I49" s="67" t="str">
        <f t="shared" si="5"/>
        <v/>
      </c>
      <c r="J49" s="67" t="str">
        <f t="shared" si="6"/>
        <v/>
      </c>
      <c r="K49" s="67" t="str">
        <f t="shared" si="7"/>
        <v/>
      </c>
      <c r="L49" s="41"/>
      <c r="M49" s="41"/>
      <c r="N49" s="41"/>
      <c r="O49" s="61" t="str">
        <f t="shared" si="0"/>
        <v/>
      </c>
      <c r="P49" s="57"/>
      <c r="Q49" s="25"/>
      <c r="R49" s="25"/>
      <c r="S49" s="25"/>
      <c r="T49" s="25"/>
      <c r="U49" s="25"/>
      <c r="V49" s="25"/>
      <c r="W49" s="25"/>
      <c r="X49" s="22"/>
    </row>
    <row r="50" spans="1:24" s="24" customFormat="1" x14ac:dyDescent="0.3">
      <c r="A50" s="22">
        <v>40</v>
      </c>
      <c r="B50" s="22"/>
      <c r="C50" s="25"/>
      <c r="D50" s="71">
        <v>40</v>
      </c>
      <c r="E50" s="109" t="e">
        <f t="shared" si="1"/>
        <v>#VALUE!</v>
      </c>
      <c r="F50" s="67" t="str">
        <f t="shared" si="2"/>
        <v/>
      </c>
      <c r="G50" s="67" t="str">
        <f t="shared" si="3"/>
        <v/>
      </c>
      <c r="H50" s="67" t="str">
        <f t="shared" si="4"/>
        <v/>
      </c>
      <c r="I50" s="67" t="str">
        <f t="shared" si="5"/>
        <v/>
      </c>
      <c r="J50" s="67" t="str">
        <f t="shared" si="6"/>
        <v/>
      </c>
      <c r="K50" s="67" t="str">
        <f t="shared" si="7"/>
        <v/>
      </c>
      <c r="L50" s="41"/>
      <c r="M50" s="41"/>
      <c r="N50" s="41"/>
      <c r="O50" s="61" t="str">
        <f t="shared" si="0"/>
        <v/>
      </c>
      <c r="P50" s="57"/>
      <c r="Q50" s="25"/>
      <c r="R50" s="25"/>
      <c r="S50" s="25"/>
      <c r="T50" s="25"/>
      <c r="U50" s="25"/>
      <c r="V50" s="25"/>
      <c r="W50" s="25"/>
      <c r="X50" s="22"/>
    </row>
    <row r="51" spans="1:24" s="24" customFormat="1" x14ac:dyDescent="0.3">
      <c r="B51" s="22"/>
      <c r="C51" s="25"/>
      <c r="D51" s="69"/>
      <c r="E51" s="38"/>
      <c r="F51" s="50"/>
      <c r="G51" s="50"/>
      <c r="H51" s="50"/>
      <c r="I51" s="50"/>
      <c r="J51" s="50"/>
      <c r="K51" s="50"/>
      <c r="L51" s="50"/>
      <c r="M51" s="50"/>
      <c r="N51" s="50"/>
      <c r="O51" s="50"/>
      <c r="P51" s="57" t="e">
        <f>((A2_sample-A0_sample)-(A1_sample-A0_sample)^2/(A2_sample-A0_sample))-((A2_blank_ave-A0_blank_ave)-(A1_blank_ave-A0_blank_ave)^2/(A2_blank_ave-A0_blank_ave))</f>
        <v>#NAME?</v>
      </c>
      <c r="Q51" s="25"/>
      <c r="R51" s="25"/>
      <c r="S51" s="25"/>
      <c r="T51" s="25"/>
      <c r="U51" s="25"/>
      <c r="V51" s="25"/>
      <c r="W51" s="25"/>
      <c r="X51" s="22"/>
    </row>
    <row r="52" spans="1:24" s="24" customFormat="1" x14ac:dyDescent="0.3">
      <c r="B52" s="22"/>
      <c r="C52" s="25"/>
      <c r="D52" s="69"/>
      <c r="E52" s="38"/>
      <c r="F52" s="50"/>
      <c r="G52" s="50"/>
      <c r="H52" s="50"/>
      <c r="I52" s="50"/>
      <c r="J52" s="50"/>
      <c r="K52" s="50"/>
      <c r="L52" s="50"/>
      <c r="M52" s="50"/>
      <c r="N52" s="50"/>
      <c r="O52" s="50"/>
      <c r="P52" s="57" t="e">
        <f>((A2_sample-A0_sample)-(A1_sample-A0_sample)^2/(A2_sample-A0_sample))-((A2_blank_ave-A0_blank_ave)-(A1_blank_ave-A0_blank_ave)^2/(A2_blank_ave-A0_blank_ave))</f>
        <v>#NAME?</v>
      </c>
      <c r="Q52" s="25"/>
      <c r="R52" s="25"/>
      <c r="S52" s="25"/>
      <c r="T52" s="25"/>
      <c r="U52" s="25"/>
      <c r="V52" s="25"/>
      <c r="W52" s="25"/>
      <c r="X52" s="22"/>
    </row>
    <row r="53" spans="1:24" s="24" customFormat="1" ht="18.399999999999999" customHeight="1" x14ac:dyDescent="0.3">
      <c r="B53" s="22"/>
      <c r="C53" s="25"/>
      <c r="D53" s="69"/>
      <c r="E53" s="38"/>
      <c r="F53" s="25"/>
      <c r="G53" s="25"/>
      <c r="H53" s="25"/>
      <c r="I53" s="25"/>
      <c r="J53" s="25"/>
      <c r="K53" s="25"/>
      <c r="L53" s="25"/>
      <c r="M53" s="25"/>
      <c r="N53" s="25"/>
      <c r="O53" s="25"/>
      <c r="P53" s="25"/>
      <c r="Q53" s="25"/>
      <c r="R53" s="25"/>
      <c r="S53" s="25"/>
      <c r="T53" s="25"/>
      <c r="U53" s="25"/>
      <c r="V53" s="25"/>
      <c r="W53" s="25"/>
      <c r="X53" s="22"/>
    </row>
    <row r="54" spans="1:24" s="24" customFormat="1" ht="400.15" customHeight="1" x14ac:dyDescent="0.3">
      <c r="B54" s="23"/>
      <c r="C54" s="23"/>
      <c r="D54" s="72"/>
      <c r="E54" s="40"/>
      <c r="F54" s="23"/>
      <c r="G54" s="23"/>
      <c r="H54" s="23"/>
      <c r="I54" s="23"/>
      <c r="J54" s="23"/>
      <c r="K54" s="23"/>
      <c r="L54" s="23"/>
      <c r="M54" s="23"/>
      <c r="N54" s="23"/>
      <c r="O54" s="23"/>
      <c r="P54" s="23"/>
      <c r="Q54" s="23"/>
      <c r="R54" s="23"/>
      <c r="S54" s="23"/>
      <c r="T54" s="23"/>
      <c r="U54" s="23"/>
      <c r="V54" s="23"/>
      <c r="W54" s="23"/>
      <c r="X54" s="23"/>
    </row>
  </sheetData>
  <sheetProtection algorithmName="SHA-512" hashValue="Dlxc/RAv5/Z2aywzBRi1o8Oh87EKSki1xeK7IGXwvzgB0/IiaoyHrced/8eRwXcH6Jf53Yx9OAsnIU9UYv/kFg==" saltValue="+CrhpQZ4HcjU1M/rcntvoA==" spinCount="100000" sheet="1" objects="1" scenarios="1"/>
  <mergeCells count="2">
    <mergeCell ref="F9:K9"/>
    <mergeCell ref="L9:O9"/>
  </mergeCells>
  <phoneticPr fontId="0" type="noConversion"/>
  <dataValidations count="3">
    <dataValidation allowBlank="1" sqref="V11:V65536 M10:O10 L1:L10 L51:O65536 M1:O8 G1:K8 A1:A9 B1:B50 A51:B65536 P1:Q1048576 R1:R9 S1:U1048576 R11:R65536 V8:V9 V1:V6 W1:IV1048576 G10:K65536 C1:F1048576 A11:A50" xr:uid="{00000000-0002-0000-0200-000000000000}"/>
    <dataValidation type="list" allowBlank="1" sqref="R10" xr:uid="{00000000-0002-0000-0200-000001000000}">
      <formula1>$A$10:$A$50</formula1>
    </dataValidation>
    <dataValidation type="decimal" allowBlank="1" showErrorMessage="1" error="Enter numeric values" sqref="L11:N50" xr:uid="{00000000-0002-0000-0200-00000200000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r:id="rId1"/>
  <headerFooter alignWithMargins="0">
    <oddFooter>&amp;LPrinted on &amp;D, 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Instructions</vt:lpstr>
      <vt:lpstr>MegaCalc</vt:lpstr>
      <vt:lpstr>Creep Calculation</vt:lpstr>
      <vt:lpstr>A1_blank_1</vt:lpstr>
      <vt:lpstr>A1_blank_2</vt:lpstr>
      <vt:lpstr>A1_blank_ave</vt:lpstr>
      <vt:lpstr>A1_sample</vt:lpstr>
      <vt:lpstr>A2_blank_1</vt:lpstr>
      <vt:lpstr>A2_blank_2</vt:lpstr>
      <vt:lpstr>A2_blank_ave</vt:lpstr>
      <vt:lpstr>A2_sample</vt:lpstr>
      <vt:lpstr>Change_absorbance</vt:lpstr>
      <vt:lpstr>Concentration_gg</vt:lpstr>
      <vt:lpstr>Concentration_gL</vt:lpstr>
      <vt:lpstr>Contact_us</vt:lpstr>
      <vt:lpstr>Creep_calculation</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2004-10-29T18:44:28Z</cp:lastPrinted>
  <dcterms:created xsi:type="dcterms:W3CDTF">2004-10-05T18:50:23Z</dcterms:created>
  <dcterms:modified xsi:type="dcterms:W3CDTF">2020-06-08T09:36:13Z</dcterms:modified>
</cp:coreProperties>
</file>