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U:\MegaCalc - New header\K-FSULPH\"/>
    </mc:Choice>
  </mc:AlternateContent>
  <xr:revisionPtr revIDLastSave="0" documentId="13_ncr:48009_{A394D0AB-7476-41A4-BEA5-F5B922B12B97}" xr6:coauthVersionLast="44" xr6:coauthVersionMax="44" xr10:uidLastSave="{00000000-0000-0000-0000-000000000000}"/>
  <workbookProtection workbookPassword="8E71" lockStructure="1"/>
  <bookViews>
    <workbookView xWindow="-120" yWindow="-120" windowWidth="29040" windowHeight="15840" activeTab="1"/>
  </bookViews>
  <sheets>
    <sheet name="Instructions" sheetId="6" r:id="rId1"/>
    <sheet name="MegaCalc FREE-SO2" sheetId="7" r:id="rId2"/>
  </sheets>
  <definedNames>
    <definedName name="A1_blank_1">'MegaCalc FREE-SO2'!$F$27</definedName>
    <definedName name="A1_blank_2">'MegaCalc FREE-SO2'!$F$28</definedName>
    <definedName name="A1_Sample" localSheetId="1">'MegaCalc FREE-SO2'!$E$36:$E$75</definedName>
    <definedName name="A1_Sample">#REF!</definedName>
    <definedName name="A2_blank_1">'MegaCalc FREE-SO2'!$G$27</definedName>
    <definedName name="A2_blank_2">'MegaCalc FREE-SO2'!$G$28</definedName>
    <definedName name="A2_sample" localSheetId="1">'MegaCalc FREE-SO2'!$F$36:$F$75</definedName>
    <definedName name="A2_sample">#REF!</definedName>
    <definedName name="A3_Sample">'MegaCalc FREE-SO2'!$G$36:$G$75</definedName>
    <definedName name="Change_abs_std" localSheetId="1">'MegaCalc FREE-SO2'!$J$27:$J$32</definedName>
    <definedName name="Change_abs_std">#REF!</definedName>
    <definedName name="Change_absorbance" localSheetId="1">'MegaCalc FREE-SO2'!$I$36:$I$75</definedName>
    <definedName name="Change_absorbance">#REF!</definedName>
    <definedName name="Change_absorbance_TSO2" localSheetId="1">'MegaCalc FREE-SO2'!$J$36:$J$75</definedName>
    <definedName name="Change_absorbance_TSO2">#REF!</definedName>
    <definedName name="Concentration__gL" localSheetId="1">'MegaCalc FREE-SO2'!$R$36:$R$75</definedName>
    <definedName name="Concentration__gL">#REF!</definedName>
    <definedName name="Concentration__mg_L" localSheetId="1">'MegaCalc FREE-SO2'!$L$36:$L$75</definedName>
    <definedName name="Concentration__mg_L">#REF!</definedName>
    <definedName name="Concentration__mg_L_TSO2" localSheetId="1">'MegaCalc FREE-SO2'!$N$36:$N$75</definedName>
    <definedName name="Concentration__mg_L_TSO2">#REF!</definedName>
    <definedName name="Concentration_g_100g_TSO2" localSheetId="1">'MegaCalc FREE-SO2'!$O$36:$O$75</definedName>
    <definedName name="Concentration_g_100g_TSO2">#REF!</definedName>
    <definedName name="Contact_us">Instructions!$C$66</definedName>
    <definedName name="Dilution____fold" localSheetId="1">'MegaCalc FREE-SO2'!$H$36:$H$75</definedName>
    <definedName name="Dilution____fold">#REF!</definedName>
    <definedName name="Factor">#REF!</definedName>
    <definedName name="FSOSTD">'MegaCalc FREE-SO2'!$E$17</definedName>
    <definedName name="Instructions">Instructions!$A$2</definedName>
    <definedName name="M" localSheetId="1">'MegaCalc FREE-SO2'!$P$28:$P$32</definedName>
    <definedName name="M">#REF!</definedName>
    <definedName name="Mean_M" localSheetId="1">'MegaCalc FREE-SO2'!$R$32</definedName>
    <definedName name="Mean_M">#REF!</definedName>
    <definedName name="_xlnm.Print_Area" localSheetId="0">Instructions!$B$2:$O$66</definedName>
    <definedName name="_xlnm.Print_Area" localSheetId="1">'MegaCalc FREE-SO2'!$B$2:$U$78</definedName>
    <definedName name="_xlnm.Print_Titles" localSheetId="1">'MegaCalc FREE-SO2'!$34:$35</definedName>
    <definedName name="Replicate_ave">#REF!</definedName>
    <definedName name="Sample_con_gL" localSheetId="1">'MegaCalc FREE-SO2'!#REF!</definedName>
    <definedName name="Sample_con_gL">#REF!</definedName>
    <definedName name="Sample_volume___mL" localSheetId="1">'MegaCalc FREE-SO2'!#REF!</definedName>
    <definedName name="Sample_volume___mL">#REF!</definedName>
    <definedName name="Sample_weight" localSheetId="1">'MegaCalc FREE-SO2'!#REF!</definedName>
    <definedName name="Sample_weight">#REF!</definedName>
    <definedName name="Std_Concentration__mg_L" localSheetId="1">'MegaCalc FREE-SO2'!$E$28:$E$32</definedName>
    <definedName name="Std_Concentration__mg_L">#REF!</definedName>
    <definedName name="use_mega_calculator" localSheetId="1">'MegaCalc FREE-SO2'!$A$1</definedName>
    <definedName name="use_mega_calculator">#REF!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7" i="7" l="1"/>
  <c r="J38" i="7"/>
  <c r="J39" i="7"/>
  <c r="J40" i="7"/>
  <c r="M40" i="7" s="1"/>
  <c r="J41" i="7"/>
  <c r="J42" i="7"/>
  <c r="J43" i="7"/>
  <c r="M43" i="7" s="1"/>
  <c r="J44" i="7"/>
  <c r="M44" i="7" s="1"/>
  <c r="J45" i="7"/>
  <c r="J46" i="7"/>
  <c r="J47" i="7"/>
  <c r="M47" i="7" s="1"/>
  <c r="J48" i="7"/>
  <c r="M48" i="7" s="1"/>
  <c r="J49" i="7"/>
  <c r="J50" i="7"/>
  <c r="J51" i="7"/>
  <c r="J52" i="7"/>
  <c r="M52" i="7" s="1"/>
  <c r="J53" i="7"/>
  <c r="J54" i="7"/>
  <c r="J55" i="7"/>
  <c r="J56" i="7"/>
  <c r="M56" i="7" s="1"/>
  <c r="J57" i="7"/>
  <c r="J58" i="7"/>
  <c r="J59" i="7"/>
  <c r="J60" i="7"/>
  <c r="M60" i="7" s="1"/>
  <c r="J61" i="7"/>
  <c r="J62" i="7"/>
  <c r="J63" i="7"/>
  <c r="J64" i="7"/>
  <c r="M64" i="7" s="1"/>
  <c r="J65" i="7"/>
  <c r="J66" i="7"/>
  <c r="J67" i="7"/>
  <c r="J68" i="7"/>
  <c r="M68" i="7" s="1"/>
  <c r="J69" i="7"/>
  <c r="J70" i="7"/>
  <c r="J71" i="7"/>
  <c r="J72" i="7"/>
  <c r="M72" i="7" s="1"/>
  <c r="J73" i="7"/>
  <c r="J74" i="7"/>
  <c r="J75" i="7"/>
  <c r="J36" i="7"/>
  <c r="M36" i="7" s="1"/>
  <c r="I32" i="7"/>
  <c r="I21" i="7"/>
  <c r="I22" i="7"/>
  <c r="J21" i="7"/>
  <c r="I23" i="7"/>
  <c r="I24" i="7"/>
  <c r="J23" i="7" s="1"/>
  <c r="I25" i="7"/>
  <c r="J25" i="7" s="1"/>
  <c r="I26" i="7"/>
  <c r="I27" i="7"/>
  <c r="J27" i="7"/>
  <c r="I28" i="7"/>
  <c r="I29" i="7"/>
  <c r="I30" i="7"/>
  <c r="J29" i="7"/>
  <c r="O29" i="7" s="1"/>
  <c r="I31" i="7"/>
  <c r="J31" i="7"/>
  <c r="O31" i="7"/>
  <c r="I14" i="7"/>
  <c r="I15" i="7"/>
  <c r="I16" i="7"/>
  <c r="H14" i="7"/>
  <c r="I9" i="7"/>
  <c r="I8" i="7"/>
  <c r="E27" i="6"/>
  <c r="M37" i="7"/>
  <c r="M54" i="7"/>
  <c r="M55" i="7"/>
  <c r="M58" i="7"/>
  <c r="M62" i="7"/>
  <c r="M65" i="7"/>
  <c r="M66" i="7"/>
  <c r="M70" i="7"/>
  <c r="M71" i="7"/>
  <c r="M73" i="7"/>
  <c r="M74" i="7"/>
  <c r="M38" i="7"/>
  <c r="M39" i="7"/>
  <c r="M41" i="7"/>
  <c r="M42" i="7"/>
  <c r="M45" i="7"/>
  <c r="M46" i="7"/>
  <c r="M49" i="7"/>
  <c r="M50" i="7"/>
  <c r="M51" i="7"/>
  <c r="M53" i="7"/>
  <c r="M57" i="7"/>
  <c r="M59" i="7"/>
  <c r="M61" i="7"/>
  <c r="M63" i="7"/>
  <c r="M67" i="7"/>
  <c r="M69" i="7"/>
  <c r="M75" i="7"/>
  <c r="O28" i="7"/>
  <c r="O30" i="7"/>
  <c r="O32" i="7"/>
  <c r="I10" i="7"/>
  <c r="L23" i="7"/>
  <c r="L21" i="7"/>
  <c r="M21" i="7" s="1"/>
  <c r="L31" i="7"/>
  <c r="L27" i="7"/>
  <c r="M23" i="7" l="1"/>
  <c r="N23" i="7"/>
  <c r="P23" i="7" s="1"/>
  <c r="M27" i="7"/>
  <c r="N27" i="7"/>
  <c r="P27" i="7" s="1"/>
  <c r="M31" i="7"/>
  <c r="N31" i="7"/>
  <c r="P31" i="7" s="1"/>
  <c r="H8" i="7"/>
  <c r="L29" i="7"/>
  <c r="M29" i="7" s="1"/>
  <c r="J16" i="7"/>
  <c r="E17" i="7" s="1"/>
  <c r="L25" i="7"/>
  <c r="M25" i="7" s="1"/>
  <c r="N25" i="7"/>
  <c r="P25" i="7" s="1"/>
  <c r="N29" i="7" l="1"/>
  <c r="P29" i="7" s="1"/>
  <c r="S32" i="7" s="1"/>
  <c r="R32" i="7" s="1"/>
  <c r="L38" i="7" l="1"/>
  <c r="N38" i="7" s="1"/>
  <c r="L51" i="7"/>
  <c r="N51" i="7" s="1"/>
  <c r="L42" i="7"/>
  <c r="N42" i="7" s="1"/>
  <c r="L74" i="7"/>
  <c r="N74" i="7" s="1"/>
  <c r="L59" i="7"/>
  <c r="N59" i="7" s="1"/>
  <c r="L45" i="7"/>
  <c r="N45" i="7" s="1"/>
  <c r="L48" i="7"/>
  <c r="N48" i="7" s="1"/>
  <c r="L67" i="7"/>
  <c r="N67" i="7" s="1"/>
  <c r="L71" i="7"/>
  <c r="N71" i="7" s="1"/>
  <c r="L46" i="7"/>
  <c r="N46" i="7" s="1"/>
  <c r="L64" i="7"/>
  <c r="N64" i="7" s="1"/>
  <c r="L75" i="7"/>
  <c r="N75" i="7" s="1"/>
  <c r="L57" i="7"/>
  <c r="N57" i="7" s="1"/>
  <c r="L39" i="7"/>
  <c r="N39" i="7" s="1"/>
  <c r="L68" i="7"/>
  <c r="N68" i="7" s="1"/>
  <c r="L69" i="7"/>
  <c r="N69" i="7" s="1"/>
  <c r="L44" i="7"/>
  <c r="N44" i="7" s="1"/>
  <c r="L40" i="7"/>
  <c r="N40" i="7" s="1"/>
  <c r="L56" i="7"/>
  <c r="N56" i="7" s="1"/>
  <c r="L63" i="7"/>
  <c r="N63" i="7" s="1"/>
  <c r="L65" i="7"/>
  <c r="N65" i="7" s="1"/>
  <c r="L60" i="7"/>
  <c r="N60" i="7" s="1"/>
  <c r="L36" i="7"/>
  <c r="N36" i="7" s="1"/>
  <c r="L43" i="7"/>
  <c r="N43" i="7" s="1"/>
  <c r="L37" i="7"/>
  <c r="N37" i="7" s="1"/>
  <c r="L54" i="7"/>
  <c r="N54" i="7" s="1"/>
  <c r="L58" i="7"/>
  <c r="N58" i="7" s="1"/>
  <c r="L52" i="7"/>
  <c r="N52" i="7" s="1"/>
  <c r="L72" i="7"/>
  <c r="N72" i="7" s="1"/>
  <c r="L49" i="7"/>
  <c r="N49" i="7" s="1"/>
  <c r="L66" i="7"/>
  <c r="N66" i="7" s="1"/>
  <c r="L47" i="7"/>
  <c r="N47" i="7" s="1"/>
  <c r="L53" i="7"/>
  <c r="N53" i="7" s="1"/>
  <c r="L41" i="7"/>
  <c r="N41" i="7" s="1"/>
  <c r="L61" i="7"/>
  <c r="N61" i="7" s="1"/>
  <c r="L73" i="7"/>
  <c r="N73" i="7" s="1"/>
  <c r="L62" i="7"/>
  <c r="N62" i="7" s="1"/>
  <c r="L70" i="7"/>
  <c r="N70" i="7" s="1"/>
  <c r="L50" i="7"/>
  <c r="N50" i="7" s="1"/>
  <c r="L55" i="7"/>
  <c r="N55" i="7" s="1"/>
  <c r="O73" i="7" l="1"/>
  <c r="S73" i="7" s="1"/>
  <c r="T73" i="7" s="1"/>
  <c r="P73" i="7"/>
  <c r="P52" i="7"/>
  <c r="O52" i="7"/>
  <c r="S52" i="7" s="1"/>
  <c r="T52" i="7" s="1"/>
  <c r="P63" i="7"/>
  <c r="O63" i="7"/>
  <c r="S63" i="7" s="1"/>
  <c r="T63" i="7" s="1"/>
  <c r="P75" i="7"/>
  <c r="O75" i="7"/>
  <c r="S75" i="7"/>
  <c r="T75" i="7" s="1"/>
  <c r="P74" i="7"/>
  <c r="O74" i="7"/>
  <c r="S74" i="7" s="1"/>
  <c r="T74" i="7" s="1"/>
  <c r="S61" i="7"/>
  <c r="T61" i="7" s="1"/>
  <c r="P61" i="7"/>
  <c r="O61" i="7"/>
  <c r="P58" i="7"/>
  <c r="O58" i="7"/>
  <c r="S58" i="7" s="1"/>
  <c r="T58" i="7" s="1"/>
  <c r="P56" i="7"/>
  <c r="O56" i="7"/>
  <c r="S56" i="7"/>
  <c r="T56" i="7" s="1"/>
  <c r="P64" i="7"/>
  <c r="O64" i="7"/>
  <c r="S64" i="7"/>
  <c r="T64" i="7" s="1"/>
  <c r="P42" i="7"/>
  <c r="O42" i="7"/>
  <c r="S42" i="7" s="1"/>
  <c r="T42" i="7" s="1"/>
  <c r="P70" i="7"/>
  <c r="O70" i="7"/>
  <c r="S70" i="7" s="1"/>
  <c r="T70" i="7" s="1"/>
  <c r="P41" i="7"/>
  <c r="O41" i="7"/>
  <c r="S41" i="7"/>
  <c r="T41" i="7" s="1"/>
  <c r="P49" i="7"/>
  <c r="O49" i="7"/>
  <c r="S49" i="7"/>
  <c r="T49" i="7" s="1"/>
  <c r="P54" i="7"/>
  <c r="O54" i="7"/>
  <c r="S54" i="7" s="1"/>
  <c r="T54" i="7" s="1"/>
  <c r="P60" i="7"/>
  <c r="O60" i="7"/>
  <c r="S60" i="7" s="1"/>
  <c r="T60" i="7" s="1"/>
  <c r="P40" i="7"/>
  <c r="O40" i="7"/>
  <c r="S40" i="7" s="1"/>
  <c r="T40" i="7" s="1"/>
  <c r="P39" i="7"/>
  <c r="O39" i="7"/>
  <c r="S39" i="7"/>
  <c r="T39" i="7" s="1"/>
  <c r="O46" i="7"/>
  <c r="S46" i="7" s="1"/>
  <c r="T46" i="7" s="1"/>
  <c r="P46" i="7"/>
  <c r="P45" i="7"/>
  <c r="O45" i="7"/>
  <c r="S45" i="7" s="1"/>
  <c r="T45" i="7" s="1"/>
  <c r="P51" i="7"/>
  <c r="O51" i="7"/>
  <c r="S51" i="7"/>
  <c r="T51" i="7" s="1"/>
  <c r="P55" i="7"/>
  <c r="O55" i="7"/>
  <c r="S55" i="7" s="1"/>
  <c r="T55" i="7" s="1"/>
  <c r="P47" i="7"/>
  <c r="O47" i="7"/>
  <c r="S47" i="7" s="1"/>
  <c r="T47" i="7" s="1"/>
  <c r="O43" i="7"/>
  <c r="S43" i="7"/>
  <c r="T43" i="7" s="1"/>
  <c r="P43" i="7"/>
  <c r="O69" i="7"/>
  <c r="S69" i="7"/>
  <c r="T69" i="7" s="1"/>
  <c r="P69" i="7"/>
  <c r="P67" i="7"/>
  <c r="O67" i="7"/>
  <c r="S67" i="7"/>
  <c r="T67" i="7" s="1"/>
  <c r="P50" i="7"/>
  <c r="O50" i="7"/>
  <c r="S50" i="7" s="1"/>
  <c r="T50" i="7" s="1"/>
  <c r="S66" i="7"/>
  <c r="T66" i="7" s="1"/>
  <c r="P66" i="7"/>
  <c r="O66" i="7"/>
  <c r="P36" i="7"/>
  <c r="O36" i="7"/>
  <c r="S36" i="7"/>
  <c r="T36" i="7" s="1"/>
  <c r="O68" i="7"/>
  <c r="S68" i="7" s="1"/>
  <c r="T68" i="7" s="1"/>
  <c r="P68" i="7"/>
  <c r="O48" i="7"/>
  <c r="S48" i="7" s="1"/>
  <c r="T48" i="7" s="1"/>
  <c r="P48" i="7"/>
  <c r="O62" i="7"/>
  <c r="S62" i="7" s="1"/>
  <c r="T62" i="7" s="1"/>
  <c r="P62" i="7"/>
  <c r="P53" i="7"/>
  <c r="O53" i="7"/>
  <c r="S53" i="7" s="1"/>
  <c r="T53" i="7" s="1"/>
  <c r="P72" i="7"/>
  <c r="O72" i="7"/>
  <c r="S72" i="7"/>
  <c r="T72" i="7" s="1"/>
  <c r="S37" i="7"/>
  <c r="T37" i="7" s="1"/>
  <c r="P37" i="7"/>
  <c r="O37" i="7"/>
  <c r="S65" i="7"/>
  <c r="T65" i="7" s="1"/>
  <c r="P65" i="7"/>
  <c r="O65" i="7"/>
  <c r="P44" i="7"/>
  <c r="O44" i="7"/>
  <c r="S44" i="7"/>
  <c r="T44" i="7" s="1"/>
  <c r="P57" i="7"/>
  <c r="O57" i="7"/>
  <c r="S57" i="7"/>
  <c r="T57" i="7" s="1"/>
  <c r="P71" i="7"/>
  <c r="O71" i="7"/>
  <c r="S71" i="7" s="1"/>
  <c r="T71" i="7" s="1"/>
  <c r="P59" i="7"/>
  <c r="O59" i="7"/>
  <c r="S59" i="7" s="1"/>
  <c r="T59" i="7" s="1"/>
  <c r="P38" i="7"/>
  <c r="O38" i="7"/>
  <c r="S38" i="7"/>
  <c r="T38" i="7" s="1"/>
</calcChain>
</file>

<file path=xl/sharedStrings.xml><?xml version="1.0" encoding="utf-8"?>
<sst xmlns="http://schemas.openxmlformats.org/spreadsheetml/2006/main" count="131" uniqueCount="75">
  <si>
    <t>Sample identifier</t>
  </si>
  <si>
    <t>Results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</si>
  <si>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</si>
  <si>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</si>
  <si>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</si>
  <si>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</si>
  <si>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</si>
  <si>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</si>
  <si>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</si>
  <si>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</si>
  <si>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</si>
  <si>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t>Sample details</t>
  </si>
  <si>
    <t>Sample absorbance values</t>
  </si>
  <si>
    <r>
      <t>Welcome to Megazyme</t>
    </r>
    <r>
      <rPr>
        <sz val="12"/>
        <rFont val="Gill Sans MT"/>
        <family val="2"/>
      </rPr>
      <t xml:space="preserve"> 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</si>
  <si>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</si>
  <si>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</si>
  <si>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</si>
  <si>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t>Standard absorbance values</t>
  </si>
  <si>
    <r>
      <t>Absorbance Mean A</t>
    </r>
    <r>
      <rPr>
        <vertAlign val="subscript"/>
        <sz val="9"/>
        <rFont val="Gill Sans MT"/>
        <family val="2"/>
      </rPr>
      <t>655</t>
    </r>
  </si>
  <si>
    <t xml:space="preserve">  Abs
(standard)</t>
  </si>
  <si>
    <t>Mean M</t>
  </si>
  <si>
    <t>[M](mg/L)/ΔA</t>
  </si>
  <si>
    <t>Dilution 
(-fold)</t>
  </si>
  <si>
    <r>
      <t>A</t>
    </r>
    <r>
      <rPr>
        <vertAlign val="subscript"/>
        <sz val="12"/>
        <rFont val="Gill Sans MT"/>
        <family val="2"/>
      </rPr>
      <t>1</t>
    </r>
  </si>
  <si>
    <r>
      <t>A</t>
    </r>
    <r>
      <rPr>
        <vertAlign val="subscript"/>
        <sz val="12"/>
        <rFont val="Gill Sans MT"/>
        <family val="2"/>
      </rPr>
      <t>2</t>
    </r>
  </si>
  <si>
    <t>Concentration (mg/L)</t>
  </si>
  <si>
    <t>Sample
(g/L)</t>
  </si>
  <si>
    <r>
      <t xml:space="preserve">  Abs
(FSO</t>
    </r>
    <r>
      <rPr>
        <vertAlign val="subscript"/>
        <sz val="9"/>
        <rFont val="Gill Sans MT"/>
        <family val="2"/>
      </rPr>
      <t>2</t>
    </r>
    <r>
      <rPr>
        <sz val="9"/>
        <rFont val="Gill Sans MT"/>
        <family val="2"/>
      </rPr>
      <t>)</t>
    </r>
  </si>
  <si>
    <r>
      <t>FSO</t>
    </r>
    <r>
      <rPr>
        <vertAlign val="subscript"/>
        <sz val="10"/>
        <rFont val="Gill Sans MT"/>
        <family val="2"/>
      </rPr>
      <t>2</t>
    </r>
    <r>
      <rPr>
        <sz val="10"/>
        <rFont val="Gill Sans MT"/>
        <family val="2"/>
      </rPr>
      <t xml:space="preserve">
(mg/L)</t>
    </r>
  </si>
  <si>
    <r>
      <t>FSO</t>
    </r>
    <r>
      <rPr>
        <b/>
        <vertAlign val="subscript"/>
        <sz val="10"/>
        <rFont val="Gill Sans MT"/>
        <family val="2"/>
      </rPr>
      <t>2</t>
    </r>
    <r>
      <rPr>
        <b/>
        <sz val="10"/>
        <rFont val="Gill Sans MT"/>
        <family val="2"/>
      </rPr>
      <t xml:space="preserve">
(mg/L)</t>
    </r>
  </si>
  <si>
    <r>
      <t>FSO</t>
    </r>
    <r>
      <rPr>
        <vertAlign val="subscript"/>
        <sz val="10"/>
        <rFont val="Gill Sans MT"/>
        <family val="2"/>
      </rPr>
      <t>2</t>
    </r>
    <r>
      <rPr>
        <sz val="10"/>
        <rFont val="Gill Sans MT"/>
        <family val="2"/>
      </rPr>
      <t xml:space="preserve">
(g/100g)</t>
    </r>
  </si>
  <si>
    <r>
      <t>FSO</t>
    </r>
    <r>
      <rPr>
        <b/>
        <vertAlign val="subscript"/>
        <sz val="10"/>
        <rFont val="Gill Sans MT"/>
        <family val="2"/>
      </rPr>
      <t>2</t>
    </r>
    <r>
      <rPr>
        <b/>
        <sz val="10"/>
        <rFont val="Gill Sans MT"/>
        <family val="2"/>
      </rPr>
      <t xml:space="preserve">
(g/100g)</t>
    </r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</si>
  <si>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concentration of analyte (as mg/L or g/100 g) from raw absorbance data.</t>
    </r>
  </si>
  <si>
    <r>
      <t>FSO</t>
    </r>
    <r>
      <rPr>
        <b/>
        <vertAlign val="subscript"/>
        <sz val="10"/>
        <rFont val="Gill Sans MT"/>
        <family val="2"/>
      </rPr>
      <t>2</t>
    </r>
    <r>
      <rPr>
        <b/>
        <sz val="10"/>
        <rFont val="Gill Sans MT"/>
        <family val="2"/>
      </rPr>
      <t xml:space="preserve"> Standard</t>
    </r>
  </si>
  <si>
    <r>
      <t xml:space="preserve"> M   (mg/L)/</t>
    </r>
    <r>
      <rPr>
        <b/>
        <sz val="10"/>
        <rFont val="Arial"/>
        <family val="2"/>
      </rPr>
      <t>Δ</t>
    </r>
    <r>
      <rPr>
        <b/>
        <sz val="10"/>
        <rFont val="Gill Sans MT"/>
        <family val="2"/>
      </rPr>
      <t>A</t>
    </r>
  </si>
  <si>
    <r>
      <t>A</t>
    </r>
    <r>
      <rPr>
        <vertAlign val="subscript"/>
        <sz val="12"/>
        <rFont val="Gill Sans MT"/>
        <family val="2"/>
      </rPr>
      <t>3</t>
    </r>
  </si>
  <si>
    <t xml:space="preserve"> M   (mg/L)/ΔA</t>
  </si>
  <si>
    <r>
      <t>FSO</t>
    </r>
    <r>
      <rPr>
        <b/>
        <vertAlign val="subscript"/>
        <sz val="10"/>
        <rFont val="Gill Sans MT"/>
        <family val="2"/>
      </rPr>
      <t>2</t>
    </r>
    <r>
      <rPr>
        <b/>
        <sz val="10"/>
        <rFont val="Gill Sans MT"/>
        <family val="2"/>
      </rPr>
      <t xml:space="preserve"> Std (mg/L)</t>
    </r>
  </si>
  <si>
    <t>Replicate 1</t>
  </si>
  <si>
    <t>Replicate 2</t>
  </si>
  <si>
    <t>Calibration Curve</t>
  </si>
  <si>
    <t>Absorbance values for a single point standard</t>
  </si>
  <si>
    <t>Absorbance values for a calibration curve</t>
  </si>
  <si>
    <t>Single Point Standard</t>
  </si>
  <si>
    <t>Concentration  g/100g</t>
  </si>
  <si>
    <t>Use either the single point standard
or the calibration curve</t>
  </si>
  <si>
    <r>
      <t>Factor [=(Absorbance for 100 mg/L FSO</t>
    </r>
    <r>
      <rPr>
        <vertAlign val="subscript"/>
        <sz val="10"/>
        <rFont val="Gill Sans MT"/>
        <family val="2"/>
      </rPr>
      <t>2</t>
    </r>
    <r>
      <rPr>
        <sz val="10"/>
        <rFont val="Gill Sans MT"/>
        <family val="2"/>
      </rPr>
      <t xml:space="preserve"> / 100 mg/L FSO</t>
    </r>
    <r>
      <rPr>
        <vertAlign val="subscript"/>
        <sz val="10"/>
        <rFont val="Gill Sans MT"/>
        <family val="2"/>
      </rPr>
      <t>2</t>
    </r>
    <r>
      <rPr>
        <sz val="10"/>
        <rFont val="Gill Sans MT"/>
        <family val="2"/>
      </rPr>
      <t>)]</t>
    </r>
  </si>
  <si>
    <t>Absorbance values blanks</t>
  </si>
  <si>
    <t>Blank Values</t>
  </si>
  <si>
    <t>STD0 Rep. 1</t>
  </si>
  <si>
    <t>STD0 Rep. 2</t>
  </si>
  <si>
    <t>STD1 Rep. 2</t>
  </si>
  <si>
    <t>STD2 Rep. 2</t>
  </si>
  <si>
    <t>STD3 Rep. 2</t>
  </si>
  <si>
    <t>STD4 Rep. 2</t>
  </si>
  <si>
    <t>STD5 Rep. 2</t>
  </si>
  <si>
    <t>STD1 Rep. 1</t>
  </si>
  <si>
    <t>STD2 Rep. 1</t>
  </si>
  <si>
    <t>STD3 Rep. 1</t>
  </si>
  <si>
    <t>STD5 Rep. 1</t>
  </si>
  <si>
    <t>STD4 Rep. 1</t>
  </si>
  <si>
    <t xml:space="preserve">Average DAbs </t>
  </si>
  <si>
    <r>
      <t xml:space="preserve"> </t>
    </r>
    <r>
      <rPr>
        <b/>
        <sz val="10"/>
        <rFont val="Symbol"/>
        <family val="1"/>
        <charset val="2"/>
      </rPr>
      <t>D</t>
    </r>
    <r>
      <rPr>
        <b/>
        <sz val="10"/>
        <rFont val="Gill Sans MT"/>
        <family val="2"/>
      </rPr>
      <t>Abs
(standard)</t>
    </r>
  </si>
  <si>
    <t>Megazyme Knowledge Base</t>
  </si>
  <si>
    <t>Customer Support</t>
  </si>
  <si>
    <r>
      <t xml:space="preserve">  </t>
    </r>
    <r>
      <rPr>
        <b/>
        <sz val="10"/>
        <rFont val="Symbol"/>
        <family val="1"/>
        <charset val="2"/>
      </rPr>
      <t>D</t>
    </r>
    <r>
      <rPr>
        <b/>
        <sz val="10"/>
        <rFont val="Gill Sans MT"/>
        <family val="2"/>
      </rPr>
      <t>Abs
(blank)</t>
    </r>
  </si>
  <si>
    <r>
      <t xml:space="preserve">  </t>
    </r>
    <r>
      <rPr>
        <b/>
        <sz val="10"/>
        <rFont val="Symbol"/>
        <family val="1"/>
        <charset val="2"/>
      </rPr>
      <t>D</t>
    </r>
    <r>
      <rPr>
        <b/>
        <sz val="10"/>
        <rFont val="Gill Sans MT"/>
        <family val="2"/>
      </rPr>
      <t>Abs
(standard)</t>
    </r>
  </si>
  <si>
    <t>Factor [=(Absorbance for 100 mg/L FSO2 / 100 mg/L FSO2)]</t>
  </si>
  <si>
    <t>FSO2 (mg/L)</t>
  </si>
  <si>
    <r>
      <t xml:space="preserve"> M   (mg/L)/</t>
    </r>
    <r>
      <rPr>
        <b/>
        <sz val="10"/>
        <rFont val="Symbol"/>
        <family val="1"/>
        <charset val="2"/>
      </rPr>
      <t>D</t>
    </r>
    <r>
      <rPr>
        <b/>
        <sz val="10"/>
        <rFont val="Gill Sans MT"/>
        <family val="2"/>
      </rPr>
      <t xml:space="preserve">A
</t>
    </r>
  </si>
  <si>
    <r>
      <t xml:space="preserve">  </t>
    </r>
    <r>
      <rPr>
        <b/>
        <sz val="9"/>
        <rFont val="Symbol"/>
        <family val="1"/>
        <charset val="2"/>
      </rPr>
      <t>D</t>
    </r>
    <r>
      <rPr>
        <b/>
        <sz val="9"/>
        <rFont val="Gill Sans MT"/>
        <family val="2"/>
      </rPr>
      <t>Abs
(FSO</t>
    </r>
    <r>
      <rPr>
        <b/>
        <vertAlign val="subscript"/>
        <sz val="9"/>
        <rFont val="Gill Sans MT"/>
        <family val="2"/>
      </rPr>
      <t>2</t>
    </r>
    <r>
      <rPr>
        <b/>
        <sz val="9"/>
        <rFont val="Gill Sans MT"/>
        <family val="2"/>
      </rPr>
      <t>)</t>
    </r>
  </si>
  <si>
    <r>
      <rPr>
        <b/>
        <sz val="10"/>
        <rFont val="Symbol"/>
        <family val="1"/>
        <charset val="2"/>
      </rPr>
      <t>D</t>
    </r>
    <r>
      <rPr>
        <b/>
        <sz val="10"/>
        <rFont val="Gill Sans MT"/>
        <family val="2"/>
      </rPr>
      <t>Abs
(blank)</t>
    </r>
  </si>
  <si>
    <r>
      <rPr>
        <b/>
        <sz val="10"/>
        <rFont val="Symbol"/>
        <family val="1"/>
        <charset val="2"/>
      </rPr>
      <t>D</t>
    </r>
    <r>
      <rPr>
        <b/>
        <sz val="10"/>
        <rFont val="Gill Sans MT"/>
        <family val="2"/>
      </rPr>
      <t>Abs
(standard)</t>
    </r>
  </si>
  <si>
    <r>
      <t xml:space="preserve"> </t>
    </r>
    <r>
      <rPr>
        <b/>
        <sz val="9"/>
        <rFont val="Symbol"/>
        <family val="1"/>
        <charset val="2"/>
      </rPr>
      <t>D</t>
    </r>
    <r>
      <rPr>
        <b/>
        <sz val="9"/>
        <rFont val="Gill Sans MT"/>
        <family val="2"/>
      </rPr>
      <t>Abs
(FSO</t>
    </r>
    <r>
      <rPr>
        <b/>
        <vertAlign val="subscript"/>
        <sz val="9"/>
        <rFont val="Gill Sans MT"/>
        <family val="2"/>
      </rPr>
      <t>2</t>
    </r>
    <r>
      <rPr>
        <b/>
        <sz val="9"/>
        <rFont val="Gill Sans MT"/>
        <family val="2"/>
      </rPr>
      <t>)</t>
    </r>
  </si>
  <si>
    <t>K-FSULPH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</si>
</sst>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"/>
    <numFmt numFmtId="165" formatCode="0.000"/>
    <numFmt numFmtId="166" formatCode="0.00000"/>
    <numFmt numFmtId="167" formatCode="0.0"/>
  </numFmts>
  <fonts count="26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vertAlign val="subscript"/>
      <sz val="10"/>
      <name val="Gill Sans MT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vertAlign val="subscript"/>
      <sz val="9"/>
      <name val="Gill Sans MT"/>
      <family val="2"/>
    </font>
    <font>
      <b/>
      <sz val="9"/>
      <name val="Gill Sans MT"/>
      <family val="2"/>
    </font>
    <font>
      <b/>
      <sz val="10"/>
      <name val="Arial"/>
      <family val="2"/>
    </font>
    <font>
      <b/>
      <vertAlign val="subscript"/>
      <sz val="9"/>
      <name val="Gill Sans MT"/>
      <family val="2"/>
    </font>
    <font>
      <vertAlign val="subscript"/>
      <sz val="12"/>
      <name val="Gill Sans MT"/>
      <family val="2"/>
    </font>
    <font>
      <vertAlign val="subscript"/>
      <sz val="10"/>
      <name val="Gill Sans MT"/>
      <family val="2"/>
    </font>
    <font>
      <b/>
      <sz val="10"/>
      <name val="Symbol"/>
      <family val="1"/>
      <charset val="2"/>
    </font>
    <font>
      <b/>
      <sz val="9"/>
      <name val="Symbol"/>
      <family val="1"/>
      <charset val="2"/>
    </font>
    <font>
      <b/>
      <sz val="10"/>
      <name val="Gill Sans MT"/>
      <family val="1"/>
      <charset val="2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1" fillId="2" borderId="1" xfId="0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0" borderId="0" xfId="0" applyFont="1" applyProtection="1"/>
    <xf numFmtId="0" fontId="1" fillId="4" borderId="0" xfId="0" applyFont="1" applyFill="1" applyBorder="1" applyProtection="1"/>
    <xf numFmtId="0" fontId="5" fillId="4" borderId="0" xfId="0" applyFont="1" applyFill="1" applyBorder="1" applyAlignment="1" applyProtection="1">
      <alignment horizontal="left" vertical="top"/>
    </xf>
    <xf numFmtId="0" fontId="1" fillId="4" borderId="0" xfId="0" applyFont="1" applyFill="1" applyProtection="1"/>
    <xf numFmtId="0" fontId="2" fillId="4" borderId="1" xfId="0" applyFont="1" applyFill="1" applyBorder="1" applyAlignment="1" applyProtection="1">
      <alignment horizontal="left" vertical="top" wrapText="1"/>
    </xf>
    <xf numFmtId="0" fontId="2" fillId="4" borderId="1" xfId="0" applyFont="1" applyFill="1" applyBorder="1" applyAlignment="1" applyProtection="1">
      <alignment horizontal="center" vertical="top" wrapText="1"/>
    </xf>
    <xf numFmtId="0" fontId="1" fillId="3" borderId="0" xfId="0" applyFont="1" applyFill="1" applyBorder="1" applyAlignment="1" applyProtection="1">
      <alignment horizontal="left"/>
    </xf>
    <xf numFmtId="0" fontId="1" fillId="4" borderId="0" xfId="0" applyFont="1" applyFill="1" applyBorder="1" applyAlignment="1" applyProtection="1">
      <alignment horizontal="left"/>
    </xf>
    <xf numFmtId="0" fontId="1" fillId="4" borderId="0" xfId="0" applyFont="1" applyFill="1" applyAlignment="1" applyProtection="1">
      <alignment horizontal="left"/>
    </xf>
    <xf numFmtId="0" fontId="2" fillId="4" borderId="0" xfId="0" quotePrefix="1" applyFont="1" applyFill="1" applyBorder="1" applyAlignment="1" applyProtection="1">
      <alignment horizontal="center" vertical="top" wrapText="1"/>
    </xf>
    <xf numFmtId="164" fontId="1" fillId="4" borderId="0" xfId="0" applyNumberFormat="1" applyFont="1" applyFill="1" applyBorder="1" applyAlignment="1" applyProtection="1">
      <alignment horizontal="left"/>
    </xf>
    <xf numFmtId="164" fontId="1" fillId="4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/>
    <xf numFmtId="0" fontId="1" fillId="4" borderId="0" xfId="0" applyFont="1" applyFill="1" applyBorder="1" applyAlignment="1" applyProtection="1">
      <alignment wrapText="1"/>
    </xf>
    <xf numFmtId="0" fontId="1" fillId="4" borderId="0" xfId="0" applyFont="1" applyFill="1" applyAlignment="1" applyProtection="1">
      <alignment wrapText="1"/>
    </xf>
    <xf numFmtId="0" fontId="7" fillId="4" borderId="0" xfId="0" applyFont="1" applyFill="1" applyBorder="1" applyAlignment="1" applyProtection="1">
      <alignment horizontal="left" vertical="top"/>
    </xf>
    <xf numFmtId="164" fontId="1" fillId="4" borderId="1" xfId="0" applyNumberFormat="1" applyFont="1" applyFill="1" applyBorder="1" applyProtection="1"/>
    <xf numFmtId="165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9" fillId="4" borderId="0" xfId="0" applyNumberFormat="1" applyFont="1" applyFill="1" applyBorder="1" applyAlignment="1" applyProtection="1">
      <alignment horizontal="right"/>
    </xf>
    <xf numFmtId="0" fontId="9" fillId="4" borderId="0" xfId="0" applyFont="1" applyFill="1" applyBorder="1" applyAlignment="1" applyProtection="1">
      <alignment wrapText="1"/>
    </xf>
    <xf numFmtId="0" fontId="9" fillId="4" borderId="0" xfId="0" applyFont="1" applyFill="1" applyAlignment="1" applyProtection="1">
      <alignment wrapText="1"/>
    </xf>
    <xf numFmtId="0" fontId="9" fillId="4" borderId="0" xfId="0" applyFont="1" applyFill="1" applyAlignment="1" applyProtection="1"/>
    <xf numFmtId="0" fontId="14" fillId="0" borderId="0" xfId="0" applyFont="1" applyAlignment="1" applyProtection="1"/>
    <xf numFmtId="0" fontId="9" fillId="4" borderId="0" xfId="0" applyFont="1" applyFill="1" applyProtection="1"/>
    <xf numFmtId="0" fontId="9" fillId="4" borderId="0" xfId="0" applyFont="1" applyFill="1" applyBorder="1" applyAlignment="1" applyProtection="1"/>
    <xf numFmtId="0" fontId="4" fillId="4" borderId="0" xfId="1" applyFill="1" applyAlignment="1" applyProtection="1">
      <alignment horizontal="right" vertical="top" wrapText="1"/>
    </xf>
    <xf numFmtId="0" fontId="12" fillId="4" borderId="0" xfId="0" applyFont="1" applyFill="1" applyProtection="1"/>
    <xf numFmtId="0" fontId="2" fillId="4" borderId="0" xfId="0" applyFont="1" applyFill="1" applyBorder="1" applyProtection="1"/>
    <xf numFmtId="16" fontId="1" fillId="4" borderId="0" xfId="0" applyNumberFormat="1" applyFont="1" applyFill="1" applyBorder="1" applyProtection="1"/>
    <xf numFmtId="165" fontId="1" fillId="4" borderId="1" xfId="0" applyNumberFormat="1" applyFont="1" applyFill="1" applyBorder="1" applyProtection="1"/>
    <xf numFmtId="0" fontId="12" fillId="4" borderId="0" xfId="0" applyFont="1" applyFill="1" applyBorder="1" applyAlignment="1" applyProtection="1">
      <alignment horizontal="left"/>
    </xf>
    <xf numFmtId="0" fontId="14" fillId="4" borderId="0" xfId="0" applyFont="1" applyFill="1" applyProtection="1"/>
    <xf numFmtId="0" fontId="11" fillId="0" borderId="0" xfId="0" applyFont="1" applyAlignment="1" applyProtection="1">
      <alignment wrapText="1"/>
    </xf>
    <xf numFmtId="0" fontId="11" fillId="4" borderId="0" xfId="0" applyFont="1" applyFill="1" applyAlignment="1" applyProtection="1">
      <alignment wrapText="1"/>
    </xf>
    <xf numFmtId="0" fontId="15" fillId="4" borderId="0" xfId="1" applyFont="1" applyFill="1" applyAlignment="1" applyProtection="1"/>
    <xf numFmtId="0" fontId="9" fillId="4" borderId="0" xfId="1" applyFont="1" applyFill="1" applyAlignment="1" applyProtection="1">
      <alignment wrapText="1"/>
    </xf>
    <xf numFmtId="0" fontId="14" fillId="4" borderId="0" xfId="0" applyFont="1" applyFill="1" applyAlignment="1" applyProtection="1"/>
    <xf numFmtId="0" fontId="15" fillId="4" borderId="0" xfId="1" applyFont="1" applyFill="1" applyAlignment="1" applyProtection="1">
      <alignment wrapText="1"/>
    </xf>
    <xf numFmtId="164" fontId="1" fillId="4" borderId="0" xfId="0" applyNumberFormat="1" applyFont="1" applyFill="1" applyBorder="1" applyProtection="1"/>
    <xf numFmtId="0" fontId="1" fillId="4" borderId="0" xfId="0" applyFont="1" applyFill="1" applyAlignment="1" applyProtection="1"/>
    <xf numFmtId="0" fontId="18" fillId="4" borderId="1" xfId="0" applyFont="1" applyFill="1" applyBorder="1" applyAlignment="1" applyProtection="1">
      <alignment horizontal="center" vertical="top" wrapText="1"/>
    </xf>
    <xf numFmtId="0" fontId="1" fillId="3" borderId="0" xfId="0" applyFont="1" applyFill="1" applyProtection="1"/>
    <xf numFmtId="0" fontId="0" fillId="4" borderId="0" xfId="0" applyFill="1" applyBorder="1" applyAlignment="1" applyProtection="1"/>
    <xf numFmtId="0" fontId="1" fillId="4" borderId="0" xfId="0" applyFont="1" applyFill="1" applyBorder="1" applyAlignment="1" applyProtection="1">
      <alignment horizontal="center"/>
    </xf>
    <xf numFmtId="0" fontId="8" fillId="5" borderId="1" xfId="0" applyFont="1" applyFill="1" applyBorder="1" applyAlignment="1" applyProtection="1">
      <alignment horizontal="center" vertical="top" wrapText="1"/>
    </xf>
    <xf numFmtId="164" fontId="1" fillId="5" borderId="1" xfId="0" applyNumberFormat="1" applyFont="1" applyFill="1" applyBorder="1" applyProtection="1"/>
    <xf numFmtId="165" fontId="1" fillId="5" borderId="1" xfId="0" applyNumberFormat="1" applyFont="1" applyFill="1" applyBorder="1" applyProtection="1"/>
    <xf numFmtId="0" fontId="1" fillId="4" borderId="1" xfId="0" applyFont="1" applyFill="1" applyBorder="1" applyProtection="1"/>
    <xf numFmtId="0" fontId="1" fillId="0" borderId="0" xfId="0" applyFont="1" applyFill="1" applyProtection="1"/>
    <xf numFmtId="0" fontId="1" fillId="3" borderId="0" xfId="0" applyFont="1" applyFill="1" applyBorder="1" applyAlignment="1" applyProtection="1">
      <alignment horizontal="left" vertical="top" wrapText="1"/>
    </xf>
    <xf numFmtId="0" fontId="1" fillId="4" borderId="0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/>
    </xf>
    <xf numFmtId="0" fontId="1" fillId="4" borderId="0" xfId="0" applyFont="1" applyFill="1" applyAlignment="1" applyProtection="1">
      <alignment horizontal="left" vertical="top" wrapText="1"/>
    </xf>
    <xf numFmtId="0" fontId="1" fillId="3" borderId="0" xfId="0" applyFont="1" applyFill="1" applyAlignment="1" applyProtection="1">
      <alignment horizontal="left" vertical="top" wrapText="1"/>
    </xf>
    <xf numFmtId="0" fontId="1" fillId="5" borderId="1" xfId="0" applyFont="1" applyFill="1" applyBorder="1" applyProtection="1"/>
    <xf numFmtId="165" fontId="2" fillId="4" borderId="1" xfId="0" applyNumberFormat="1" applyFont="1" applyFill="1" applyBorder="1" applyAlignment="1" applyProtection="1">
      <alignment horizontal="center" vertical="top" wrapText="1"/>
    </xf>
    <xf numFmtId="0" fontId="1" fillId="3" borderId="0" xfId="0" applyFont="1" applyFill="1" applyAlignment="1" applyProtection="1"/>
    <xf numFmtId="0" fontId="1" fillId="4" borderId="0" xfId="0" applyFont="1" applyFill="1" applyBorder="1" applyAlignment="1" applyProtection="1"/>
    <xf numFmtId="165" fontId="2" fillId="5" borderId="1" xfId="0" applyNumberFormat="1" applyFont="1" applyFill="1" applyBorder="1" applyAlignment="1" applyProtection="1">
      <alignment horizontal="center" vertical="top" wrapText="1"/>
    </xf>
    <xf numFmtId="0" fontId="1" fillId="5" borderId="1" xfId="0" applyFont="1" applyFill="1" applyBorder="1" applyAlignment="1" applyProtection="1">
      <alignment horizontal="center" vertical="top" wrapText="1"/>
    </xf>
    <xf numFmtId="0" fontId="2" fillId="4" borderId="1" xfId="0" applyFont="1" applyFill="1" applyBorder="1" applyAlignment="1" applyProtection="1">
      <alignment horizontal="center"/>
    </xf>
    <xf numFmtId="0" fontId="1" fillId="4" borderId="0" xfId="0" applyFont="1" applyFill="1"/>
    <xf numFmtId="167" fontId="1" fillId="2" borderId="1" xfId="0" applyNumberFormat="1" applyFont="1" applyFill="1" applyBorder="1" applyProtection="1">
      <protection locked="0"/>
    </xf>
    <xf numFmtId="0" fontId="1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5" fillId="0" borderId="0" xfId="1" applyFont="1" applyAlignment="1" applyProtection="1"/>
    <xf numFmtId="0" fontId="1" fillId="3" borderId="0" xfId="0" applyFont="1" applyFill="1" applyAlignment="1" applyProtection="1">
      <alignment horizontal="left"/>
    </xf>
    <xf numFmtId="0" fontId="0" fillId="0" borderId="0" xfId="0" applyBorder="1" applyAlignment="1" applyProtection="1">
      <protection locked="0"/>
    </xf>
    <xf numFmtId="0" fontId="1" fillId="4" borderId="0" xfId="0" applyFont="1" applyFill="1" applyBorder="1"/>
    <xf numFmtId="0" fontId="1" fillId="0" borderId="0" xfId="0" applyFont="1"/>
    <xf numFmtId="0" fontId="2" fillId="4" borderId="0" xfId="0" applyFont="1" applyFill="1" applyBorder="1"/>
    <xf numFmtId="164" fontId="1" fillId="4" borderId="1" xfId="0" applyNumberFormat="1" applyFont="1" applyFill="1" applyBorder="1" applyAlignment="1">
      <alignment horizontal="right"/>
    </xf>
    <xf numFmtId="165" fontId="1" fillId="4" borderId="0" xfId="0" applyNumberFormat="1" applyFont="1" applyFill="1" applyBorder="1" applyProtection="1"/>
    <xf numFmtId="165" fontId="2" fillId="4" borderId="0" xfId="0" applyNumberFormat="1" applyFont="1" applyFill="1" applyBorder="1" applyAlignment="1" applyProtection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4" borderId="0" xfId="0" applyNumberFormat="1" applyFont="1" applyFill="1" applyBorder="1" applyAlignment="1" applyProtection="1">
      <alignment horizontal="right"/>
      <protection locked="0"/>
    </xf>
    <xf numFmtId="164" fontId="1" fillId="4" borderId="0" xfId="0" applyNumberFormat="1" applyFont="1" applyFill="1" applyBorder="1" applyAlignment="1">
      <alignment horizontal="right"/>
    </xf>
    <xf numFmtId="164" fontId="1" fillId="4" borderId="0" xfId="0" applyNumberFormat="1" applyFont="1" applyFill="1"/>
    <xf numFmtId="166" fontId="1" fillId="4" borderId="1" xfId="0" applyNumberFormat="1" applyFont="1" applyFill="1" applyBorder="1"/>
    <xf numFmtId="164" fontId="1" fillId="5" borderId="1" xfId="0" applyNumberFormat="1" applyFont="1" applyFill="1" applyBorder="1" applyAlignment="1">
      <alignment horizontal="right"/>
    </xf>
    <xf numFmtId="166" fontId="1" fillId="4" borderId="0" xfId="0" applyNumberFormat="1" applyFont="1" applyFill="1" applyBorder="1"/>
    <xf numFmtId="0" fontId="8" fillId="4" borderId="0" xfId="0" applyFont="1" applyFill="1" applyBorder="1" applyAlignment="1" applyProtection="1">
      <alignment horizontal="center" vertical="top" wrapText="1"/>
    </xf>
    <xf numFmtId="0" fontId="2" fillId="4" borderId="0" xfId="0" applyFont="1" applyFill="1" applyBorder="1" applyAlignment="1" applyProtection="1">
      <alignment vertical="top" wrapText="1"/>
    </xf>
    <xf numFmtId="0" fontId="2" fillId="4" borderId="2" xfId="0" applyFont="1" applyFill="1" applyBorder="1" applyAlignment="1" applyProtection="1">
      <alignment horizontal="center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2" fillId="4" borderId="1" xfId="0" applyFont="1" applyFill="1" applyBorder="1" applyAlignment="1" applyProtection="1">
      <alignment vertical="center" wrapText="1"/>
    </xf>
    <xf numFmtId="0" fontId="12" fillId="4" borderId="2" xfId="0" applyFont="1" applyFill="1" applyBorder="1" applyAlignment="1">
      <alignment horizontal="center" vertical="top" wrapText="1"/>
    </xf>
    <xf numFmtId="0" fontId="2" fillId="4" borderId="2" xfId="0" applyFont="1" applyFill="1" applyBorder="1" applyAlignment="1" applyProtection="1">
      <alignment horizontal="center" vertical="top" wrapText="1"/>
    </xf>
    <xf numFmtId="164" fontId="1" fillId="4" borderId="1" xfId="0" applyNumberFormat="1" applyFont="1" applyFill="1" applyBorder="1" applyAlignment="1" applyProtection="1">
      <alignment horizontal="right"/>
      <protection locked="0"/>
    </xf>
    <xf numFmtId="0" fontId="0" fillId="0" borderId="0" xfId="0" applyBorder="1" applyAlignment="1" applyProtection="1"/>
    <xf numFmtId="0" fontId="2" fillId="4" borderId="1" xfId="0" applyFont="1" applyFill="1" applyBorder="1" applyAlignment="1" applyProtection="1">
      <alignment horizontal="center" vertical="center" wrapText="1"/>
    </xf>
    <xf numFmtId="2" fontId="2" fillId="4" borderId="1" xfId="0" applyNumberFormat="1" applyFont="1" applyFill="1" applyBorder="1" applyAlignment="1" applyProtection="1">
      <alignment horizontal="center" vertical="top" wrapText="1"/>
    </xf>
    <xf numFmtId="0" fontId="1" fillId="4" borderId="1" xfId="0" applyFont="1" applyFill="1" applyBorder="1" applyAlignment="1" applyProtection="1">
      <alignment horizontal="center" vertical="top" wrapText="1"/>
    </xf>
    <xf numFmtId="2" fontId="1" fillId="4" borderId="1" xfId="0" applyNumberFormat="1" applyFont="1" applyFill="1" applyBorder="1" applyAlignment="1" applyProtection="1">
      <alignment horizontal="center" vertical="top" wrapText="1"/>
    </xf>
    <xf numFmtId="164" fontId="1" fillId="4" borderId="1" xfId="0" applyNumberFormat="1" applyFont="1" applyFill="1" applyBorder="1" applyAlignment="1" applyProtection="1">
      <alignment horizontal="center" vertical="top" wrapText="1"/>
    </xf>
    <xf numFmtId="0" fontId="12" fillId="4" borderId="1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 applyProtection="1">
      <alignment vertical="center"/>
    </xf>
    <xf numFmtId="0" fontId="0" fillId="6" borderId="0" xfId="0" applyFill="1" applyAlignment="1" applyProtection="1">
      <alignment wrapText="1"/>
    </xf>
    <xf numFmtId="0" fontId="1" fillId="6" borderId="0" xfId="0" applyFont="1" applyFill="1"/>
    <xf numFmtId="0" fontId="25" fillId="4" borderId="2" xfId="0" applyFont="1" applyFill="1" applyBorder="1" applyAlignment="1" applyProtection="1">
      <alignment horizontal="center" vertical="top" wrapText="1"/>
    </xf>
    <xf numFmtId="0" fontId="25" fillId="4" borderId="1" xfId="0" applyFont="1" applyFill="1" applyBorder="1" applyAlignment="1" applyProtection="1">
      <alignment horizontal="center" vertical="center" wrapText="1"/>
    </xf>
    <xf numFmtId="0" fontId="9" fillId="4" borderId="0" xfId="0" applyFont="1" applyFill="1" applyAlignment="1" applyProtection="1">
      <alignment vertical="top" wrapText="1"/>
    </xf>
    <xf numFmtId="0" fontId="11" fillId="0" borderId="0" xfId="0" applyFont="1" applyProtection="1"/>
    <xf numFmtId="0" fontId="9" fillId="4" borderId="0" xfId="0" applyFont="1" applyFill="1" applyAlignment="1" applyProtection="1">
      <alignment wrapText="1"/>
    </xf>
    <xf numFmtId="0" fontId="11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64" fontId="1" fillId="2" borderId="4" xfId="0" applyNumberFormat="1" applyFont="1" applyFill="1" applyBorder="1" applyAlignment="1" applyProtection="1">
      <alignment horizontal="left"/>
    </xf>
    <xf numFmtId="164" fontId="1" fillId="2" borderId="5" xfId="0" applyNumberFormat="1" applyFont="1" applyFill="1" applyBorder="1" applyAlignment="1" applyProtection="1">
      <alignment horizontal="left"/>
    </xf>
    <xf numFmtId="0" fontId="0" fillId="0" borderId="6" xfId="0" applyBorder="1" applyAlignment="1" applyProtection="1"/>
    <xf numFmtId="167" fontId="1" fillId="2" borderId="2" xfId="0" applyNumberFormat="1" applyFont="1" applyFill="1" applyBorder="1" applyAlignment="1" applyProtection="1">
      <alignment horizontal="center" vertical="center"/>
      <protection locked="0"/>
    </xf>
    <xf numFmtId="167" fontId="1" fillId="2" borderId="3" xfId="0" applyNumberFormat="1" applyFont="1" applyFill="1" applyBorder="1" applyAlignment="1" applyProtection="1">
      <alignment horizontal="center" vertical="center"/>
      <protection locked="0"/>
    </xf>
    <xf numFmtId="164" fontId="1" fillId="2" borderId="4" xfId="0" applyNumberFormat="1" applyFont="1" applyFill="1" applyBorder="1" applyAlignment="1" applyProtection="1">
      <alignment horizontal="left"/>
      <protection locked="0"/>
    </xf>
    <xf numFmtId="164" fontId="1" fillId="2" borderId="5" xfId="0" applyNumberFormat="1" applyFont="1" applyFill="1" applyBorder="1" applyAlignment="1" applyProtection="1">
      <alignment horizontal="left"/>
      <protection locked="0"/>
    </xf>
    <xf numFmtId="0" fontId="0" fillId="0" borderId="6" xfId="0" applyBorder="1" applyAlignment="1" applyProtection="1">
      <protection locked="0"/>
    </xf>
    <xf numFmtId="0" fontId="2" fillId="4" borderId="4" xfId="0" applyFont="1" applyFill="1" applyBorder="1" applyAlignment="1" applyProtection="1">
      <alignment horizontal="left" vertical="top" wrapText="1"/>
    </xf>
    <xf numFmtId="0" fontId="2" fillId="4" borderId="5" xfId="0" applyFont="1" applyFill="1" applyBorder="1" applyAlignment="1" applyProtection="1">
      <alignment horizontal="left" vertical="top" wrapText="1"/>
    </xf>
    <xf numFmtId="0" fontId="2" fillId="4" borderId="6" xfId="0" applyFont="1" applyFill="1" applyBorder="1" applyAlignment="1" applyProtection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image" Target="../media/image1.png"/><Relationship Id="rId4" Type="http://schemas.openxmlformats.org/officeDocument/2006/relationships/hyperlink" Target="#'MegaCalc FREE-SO2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image" Target="../media/image2.png"/><Relationship Id="rId4" Type="http://schemas.openxmlformats.org/officeDocument/2006/relationships/hyperlink" Target="#'MegaCalc FREE-SO2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94670</xdr:rowOff>
    </xdr:from>
    <xdr:to>
      <xdr:col>15</xdr:col>
      <xdr:colOff>0</xdr:colOff>
      <xdr:row>6</xdr:row>
      <xdr:rowOff>238705</xdr:rowOff>
    </xdr:to>
    <xdr:pic>
      <xdr:nvPicPr>
        <xdr:cNvPr id="1047" name="Picture 80">
          <a:extLst>
            <a:ext uri="{FF2B5EF4-FFF2-40B4-BE49-F238E27FC236}">
              <a16:creationId xmlns:a16="http://schemas.microsoft.com/office/drawing/2014/main" id="{C1B60730-966E-409D-8553-D727687DE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52400" y="94670"/>
          <a:ext cx="9220200" cy="1496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63</xdr:row>
      <xdr:rowOff>38100</xdr:rowOff>
    </xdr:from>
    <xdr:to>
      <xdr:col>3</xdr:col>
      <xdr:colOff>1076325</xdr:colOff>
      <xdr:row>64</xdr:row>
      <xdr:rowOff>0</xdr:rowOff>
    </xdr:to>
    <xdr:sp macro="" textlink="">
      <xdr:nvSpPr>
        <xdr:cNvPr id="6188" name="Text Box 4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67218E-4689-4AD7-9A8E-751042BB8A63}"/>
            </a:ext>
          </a:extLst>
        </xdr:cNvPr>
        <xdr:cNvSpPr txBox="1">
          <a:spLocks noChangeArrowheads="1"/>
        </xdr:cNvSpPr>
      </xdr:nvSpPr>
      <xdr:spPr bwMode="auto">
        <a:xfrm>
          <a:off x="323850" y="14458950"/>
          <a:ext cx="152400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</a:p>
      </xdr:txBody>
    </xdr:sp>
    <xdr:clientData fPrintsWithSheet="0"/>
  </xdr:twoCellAnchor>
  <xdr:twoCellAnchor>
    <xdr:from>
      <xdr:col>13</xdr:col>
      <xdr:colOff>95250</xdr:colOff>
      <xdr:row>7</xdr:row>
      <xdr:rowOff>85725</xdr:rowOff>
    </xdr:from>
    <xdr:to>
      <xdr:col>14</xdr:col>
      <xdr:colOff>952500</xdr:colOff>
      <xdr:row>7</xdr:row>
      <xdr:rowOff>304800</xdr:rowOff>
    </xdr:to>
    <xdr:sp macro="" textlink="">
      <xdr:nvSpPr>
        <xdr:cNvPr id="6213" name="Text Box 6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B329F49-AD5F-4AFE-8BDF-77C2A818FB84}"/>
            </a:ext>
          </a:extLst>
        </xdr:cNvPr>
        <xdr:cNvSpPr txBox="1">
          <a:spLocks noChangeArrowheads="1"/>
        </xdr:cNvSpPr>
      </xdr:nvSpPr>
      <xdr:spPr bwMode="auto">
        <a:xfrm>
          <a:off x="6762750" y="1981200"/>
          <a:ext cx="15906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</a:p>
      </xdr:txBody>
    </xdr:sp>
    <xdr:clientData fPrintsWithSheet="0"/>
  </xdr:twoCellAnchor>
  <xdr:twoCellAnchor>
    <xdr:from>
      <xdr:col>4</xdr:col>
      <xdr:colOff>438150</xdr:colOff>
      <xdr:row>46</xdr:row>
      <xdr:rowOff>95250</xdr:rowOff>
    </xdr:from>
    <xdr:to>
      <xdr:col>4</xdr:col>
      <xdr:colOff>752475</xdr:colOff>
      <xdr:row>49</xdr:row>
      <xdr:rowOff>0</xdr:rowOff>
    </xdr:to>
    <xdr:cxnSp macro="">
      <xdr:nvCxnSpPr>
        <xdr:cNvPr id="1055" name="AutoShape 98">
          <a:extLst>
            <a:ext uri="{FF2B5EF4-FFF2-40B4-BE49-F238E27FC236}">
              <a16:creationId xmlns:a16="http://schemas.microsoft.com/office/drawing/2014/main" id="{721DB19F-1EA9-4667-8E05-2449C85CEEA0}"/>
            </a:ext>
          </a:extLst>
        </xdr:cNvPr>
        <xdr:cNvCxnSpPr>
          <a:cxnSpLocks noChangeShapeType="1"/>
          <a:stCxn id="6157" idx="0"/>
        </xdr:cNvCxnSpPr>
      </xdr:nvCxnSpPr>
      <xdr:spPr bwMode="auto">
        <a:xfrm flipV="1">
          <a:off x="2305050" y="11439525"/>
          <a:ext cx="314325" cy="4762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85725</xdr:colOff>
      <xdr:row>17</xdr:row>
      <xdr:rowOff>180975</xdr:rowOff>
    </xdr:from>
    <xdr:to>
      <xdr:col>9</xdr:col>
      <xdr:colOff>638175</xdr:colOff>
      <xdr:row>30</xdr:row>
      <xdr:rowOff>133350</xdr:rowOff>
    </xdr:to>
    <xdr:cxnSp macro="">
      <xdr:nvCxnSpPr>
        <xdr:cNvPr id="1056" name="AutoShape 99">
          <a:extLst>
            <a:ext uri="{FF2B5EF4-FFF2-40B4-BE49-F238E27FC236}">
              <a16:creationId xmlns:a16="http://schemas.microsoft.com/office/drawing/2014/main" id="{EB368429-6133-4C47-83C8-66E5873916E0}"/>
            </a:ext>
          </a:extLst>
        </xdr:cNvPr>
        <xdr:cNvCxnSpPr>
          <a:cxnSpLocks noChangeShapeType="1"/>
          <a:stCxn id="6155" idx="1"/>
        </xdr:cNvCxnSpPr>
      </xdr:nvCxnSpPr>
      <xdr:spPr bwMode="auto">
        <a:xfrm flipH="1">
          <a:off x="4238625" y="5029200"/>
          <a:ext cx="1466850" cy="319087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285750</xdr:colOff>
      <xdr:row>49</xdr:row>
      <xdr:rowOff>1</xdr:rowOff>
    </xdr:from>
    <xdr:to>
      <xdr:col>11</xdr:col>
      <xdr:colOff>9525</xdr:colOff>
      <xdr:row>52</xdr:row>
      <xdr:rowOff>152401</xdr:rowOff>
    </xdr:to>
    <xdr:sp macro="" textlink="">
      <xdr:nvSpPr>
        <xdr:cNvPr id="6232" name="Rectangle 88">
          <a:extLst>
            <a:ext uri="{FF2B5EF4-FFF2-40B4-BE49-F238E27FC236}">
              <a16:creationId xmlns:a16="http://schemas.microsoft.com/office/drawing/2014/main" id="{1AD08344-CA28-41CA-B086-7AC548867E46}"/>
            </a:ext>
          </a:extLst>
        </xdr:cNvPr>
        <xdr:cNvSpPr>
          <a:spLocks noChangeArrowheads="1"/>
        </xdr:cNvSpPr>
      </xdr:nvSpPr>
      <xdr:spPr bwMode="auto">
        <a:xfrm>
          <a:off x="4438650" y="11915776"/>
          <a:ext cx="2162175" cy="723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5. Sample dilution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</a:p>
      </xdr:txBody>
    </xdr:sp>
    <xdr:clientData/>
  </xdr:twoCellAnchor>
  <xdr:twoCellAnchor>
    <xdr:from>
      <xdr:col>2</xdr:col>
      <xdr:colOff>381000</xdr:colOff>
      <xdr:row>12</xdr:row>
      <xdr:rowOff>104775</xdr:rowOff>
    </xdr:from>
    <xdr:to>
      <xdr:col>9</xdr:col>
      <xdr:colOff>447675</xdr:colOff>
      <xdr:row>13</xdr:row>
      <xdr:rowOff>238125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D679DC64-79FF-4B3B-B61C-B212D8E07130}"/>
            </a:ext>
          </a:extLst>
        </xdr:cNvPr>
        <xdr:cNvSpPr>
          <a:spLocks noChangeArrowheads="1"/>
        </xdr:cNvSpPr>
      </xdr:nvSpPr>
      <xdr:spPr bwMode="auto">
        <a:xfrm>
          <a:off x="685800" y="3609975"/>
          <a:ext cx="40671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</a:p>
      </xdr:txBody>
    </xdr:sp>
    <xdr:clientData/>
  </xdr:twoCellAnchor>
  <xdr:twoCellAnchor>
    <xdr:from>
      <xdr:col>2</xdr:col>
      <xdr:colOff>47625</xdr:colOff>
      <xdr:row>49</xdr:row>
      <xdr:rowOff>1</xdr:rowOff>
    </xdr:from>
    <xdr:to>
      <xdr:col>7</xdr:col>
      <xdr:colOff>104775</xdr:colOff>
      <xdr:row>52</xdr:row>
      <xdr:rowOff>171451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44342C4B-735D-40FB-87A1-EC564C02A82C}"/>
            </a:ext>
          </a:extLst>
        </xdr:cNvPr>
        <xdr:cNvSpPr>
          <a:spLocks noChangeArrowheads="1"/>
        </xdr:cNvSpPr>
      </xdr:nvSpPr>
      <xdr:spPr bwMode="auto">
        <a:xfrm>
          <a:off x="352425" y="11915776"/>
          <a:ext cx="3905250" cy="742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4.  Insert absorbance values for the samples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A</a:t>
          </a:r>
          <a:r>
            <a:rPr lang="en-GB" sz="1100" b="0" i="0" u="none" strike="noStrike" baseline="-25000">
              <a:solidFill>
                <a:srgbClr val="000000"/>
              </a:solidFill>
              <a:latin typeface="Gill Sans MT"/>
            </a:rPr>
            <a:t>1'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A</a:t>
          </a:r>
          <a:r>
            <a:rPr lang="en-GB" sz="1100" b="0" i="0" u="none" strike="noStrike" baseline="-25000">
              <a:solidFill>
                <a:srgbClr val="000000"/>
              </a:solidFill>
              <a:latin typeface="Gill Sans MT"/>
            </a:rPr>
            <a:t>2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and A</a:t>
          </a:r>
          <a:r>
            <a:rPr lang="en-GB" sz="1100" b="0" i="0" u="none" strike="noStrike" baseline="-25000">
              <a:solidFill>
                <a:srgbClr val="000000"/>
              </a:solidFill>
              <a:latin typeface="Gill Sans MT"/>
            </a:rPr>
            <a:t>3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are required for the Free Sulphite (FSO</a:t>
          </a:r>
          <a:r>
            <a:rPr lang="en-GB" sz="1100" b="0" i="0" u="none" strike="noStrike" baseline="-25000">
              <a:solidFill>
                <a:srgbClr val="000000"/>
              </a:solidFill>
              <a:latin typeface="Gill Sans MT"/>
            </a:rPr>
            <a:t>2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) determination.</a:t>
          </a:r>
          <a:endParaRPr lang="en-GB" sz="1100" b="1" i="0" u="none" strike="noStrike" baseline="0">
            <a:solidFill>
              <a:srgbClr val="000000"/>
            </a:solidFill>
            <a:latin typeface="Gill Sans MT"/>
          </a:endParaRPr>
        </a:p>
        <a:p>
          <a:pPr algn="l" rtl="0">
            <a:defRPr sz="1000"/>
          </a:pPr>
          <a:endParaRPr lang="en-GB" sz="1100" b="1" i="0" u="none" strike="noStrike" baseline="0">
            <a:solidFill>
              <a:srgbClr val="000000"/>
            </a:solidFill>
            <a:latin typeface="Gill Sans MT"/>
          </a:endParaRPr>
        </a:p>
      </xdr:txBody>
    </xdr:sp>
    <xdr:clientData/>
  </xdr:twoCellAnchor>
  <xdr:twoCellAnchor>
    <xdr:from>
      <xdr:col>9</xdr:col>
      <xdr:colOff>638175</xdr:colOff>
      <xdr:row>14</xdr:row>
      <xdr:rowOff>9525</xdr:rowOff>
    </xdr:from>
    <xdr:to>
      <xdr:col>14</xdr:col>
      <xdr:colOff>1000125</xdr:colOff>
      <xdr:row>20</xdr:row>
      <xdr:rowOff>161925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5C157BCE-82B2-4AD9-8890-69105745C7E5}"/>
            </a:ext>
          </a:extLst>
        </xdr:cNvPr>
        <xdr:cNvSpPr>
          <a:spLocks noChangeArrowheads="1"/>
        </xdr:cNvSpPr>
      </xdr:nvSpPr>
      <xdr:spPr bwMode="auto">
        <a:xfrm>
          <a:off x="5705475" y="4286250"/>
          <a:ext cx="3457575" cy="1485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blanks and standards</a:t>
          </a:r>
        </a:p>
        <a:p>
          <a:pPr algn="l" rtl="0">
            <a:defRPr sz="1000"/>
          </a:pPr>
          <a:r>
            <a:rPr lang="en-GB" sz="1100" b="1" i="0" u="sng" strike="noStrike" baseline="0">
              <a:solidFill>
                <a:srgbClr val="000000"/>
              </a:solidFill>
              <a:latin typeface="Gill Sans MT"/>
            </a:rPr>
            <a:t>Use either the single point standard or the calibration curve.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If duplicate values have been run, insert both sets of data and the program will automatically use the average values. If a single set of values are input, these will be used.  If different concentrations of standards have been used, enter the new concentrations.</a:t>
          </a:r>
        </a:p>
      </xdr:txBody>
    </xdr:sp>
    <xdr:clientData/>
  </xdr:twoCellAnchor>
  <xdr:twoCellAnchor>
    <xdr:from>
      <xdr:col>5</xdr:col>
      <xdr:colOff>152400</xdr:colOff>
      <xdr:row>17</xdr:row>
      <xdr:rowOff>180975</xdr:rowOff>
    </xdr:from>
    <xdr:to>
      <xdr:col>9</xdr:col>
      <xdr:colOff>638175</xdr:colOff>
      <xdr:row>23</xdr:row>
      <xdr:rowOff>133350</xdr:rowOff>
    </xdr:to>
    <xdr:cxnSp macro="">
      <xdr:nvCxnSpPr>
        <xdr:cNvPr id="1061" name="AutoShape 104">
          <a:extLst>
            <a:ext uri="{FF2B5EF4-FFF2-40B4-BE49-F238E27FC236}">
              <a16:creationId xmlns:a16="http://schemas.microsoft.com/office/drawing/2014/main" id="{D9B3B7A9-0B07-41A9-B3CA-D5B0AB80320B}"/>
            </a:ext>
          </a:extLst>
        </xdr:cNvPr>
        <xdr:cNvCxnSpPr>
          <a:cxnSpLocks noChangeShapeType="1"/>
          <a:stCxn id="6155" idx="1"/>
        </xdr:cNvCxnSpPr>
      </xdr:nvCxnSpPr>
      <xdr:spPr bwMode="auto">
        <a:xfrm flipH="1">
          <a:off x="2781300" y="5029200"/>
          <a:ext cx="2924175" cy="147637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657225</xdr:colOff>
      <xdr:row>46</xdr:row>
      <xdr:rowOff>57150</xdr:rowOff>
    </xdr:from>
    <xdr:to>
      <xdr:col>9</xdr:col>
      <xdr:colOff>457200</xdr:colOff>
      <xdr:row>49</xdr:row>
      <xdr:rowOff>0</xdr:rowOff>
    </xdr:to>
    <xdr:cxnSp macro="">
      <xdr:nvCxnSpPr>
        <xdr:cNvPr id="1062" name="AutoShape 105">
          <a:extLst>
            <a:ext uri="{FF2B5EF4-FFF2-40B4-BE49-F238E27FC236}">
              <a16:creationId xmlns:a16="http://schemas.microsoft.com/office/drawing/2014/main" id="{4F39700D-6132-4C45-A758-6ECD1C6F3445}"/>
            </a:ext>
          </a:extLst>
        </xdr:cNvPr>
        <xdr:cNvCxnSpPr>
          <a:cxnSpLocks noChangeShapeType="1"/>
          <a:stCxn id="6232" idx="0"/>
        </xdr:cNvCxnSpPr>
      </xdr:nvCxnSpPr>
      <xdr:spPr bwMode="auto">
        <a:xfrm flipH="1" flipV="1">
          <a:off x="4810125" y="11401425"/>
          <a:ext cx="714375" cy="5143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28575</xdr:colOff>
      <xdr:row>34</xdr:row>
      <xdr:rowOff>180975</xdr:rowOff>
    </xdr:from>
    <xdr:to>
      <xdr:col>14</xdr:col>
      <xdr:colOff>1019175</xdr:colOff>
      <xdr:row>39</xdr:row>
      <xdr:rowOff>9525</xdr:rowOff>
    </xdr:to>
    <xdr:sp macro="" textlink="">
      <xdr:nvSpPr>
        <xdr:cNvPr id="6257" name="Rectangle 113">
          <a:extLst>
            <a:ext uri="{FF2B5EF4-FFF2-40B4-BE49-F238E27FC236}">
              <a16:creationId xmlns:a16="http://schemas.microsoft.com/office/drawing/2014/main" id="{5D62D2AC-6125-401A-8DF8-3240E536D7C9}"/>
            </a:ext>
          </a:extLst>
        </xdr:cNvPr>
        <xdr:cNvSpPr>
          <a:spLocks noChangeArrowheads="1"/>
        </xdr:cNvSpPr>
      </xdr:nvSpPr>
      <xdr:spPr bwMode="auto">
        <a:xfrm>
          <a:off x="6010275" y="9048750"/>
          <a:ext cx="2409825" cy="781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3. Mean M</a:t>
          </a:r>
          <a:endParaRPr lang="en-GB" sz="1100" b="0" i="0" u="none" strike="noStrike" baseline="0">
            <a:solidFill>
              <a:srgbClr val="000000"/>
            </a:solidFill>
            <a:latin typeface="Gill Sans MT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The "Mean M" value will automatically calculate, however this requires a minimum of 3 "M" values.</a:t>
          </a:r>
        </a:p>
      </xdr:txBody>
    </xdr:sp>
    <xdr:clientData/>
  </xdr:twoCellAnchor>
  <xdr:twoCellAnchor>
    <xdr:from>
      <xdr:col>13</xdr:col>
      <xdr:colOff>95250</xdr:colOff>
      <xdr:row>6</xdr:row>
      <xdr:rowOff>371475</xdr:rowOff>
    </xdr:from>
    <xdr:to>
      <xdr:col>14</xdr:col>
      <xdr:colOff>1133475</xdr:colOff>
      <xdr:row>7</xdr:row>
      <xdr:rowOff>47625</xdr:rowOff>
    </xdr:to>
    <xdr:sp macro="" textlink="">
      <xdr:nvSpPr>
        <xdr:cNvPr id="6258" name="Text Box 11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4A4A8B9-EDC9-4E8A-A913-97CF4255A2AF}"/>
            </a:ext>
          </a:extLst>
        </xdr:cNvPr>
        <xdr:cNvSpPr txBox="1">
          <a:spLocks noChangeArrowheads="1"/>
        </xdr:cNvSpPr>
      </xdr:nvSpPr>
      <xdr:spPr bwMode="auto">
        <a:xfrm>
          <a:off x="6762750" y="1724025"/>
          <a:ext cx="177165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Free SO</a:t>
          </a:r>
          <a:r>
            <a:rPr lang="en-GB" sz="1000" b="0" i="0" u="sng" strike="noStrike" baseline="-25000">
              <a:solidFill>
                <a:srgbClr val="0000FF"/>
              </a:solidFill>
              <a:latin typeface="Arial"/>
              <a:cs typeface="Arial"/>
            </a:rPr>
            <a:t>2</a:t>
          </a: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 MegaCalc </a:t>
          </a:r>
        </a:p>
      </xdr:txBody>
    </xdr:sp>
    <xdr:clientData fPrintsWithSheet="0"/>
  </xdr:twoCellAnchor>
  <xdr:twoCellAnchor>
    <xdr:from>
      <xdr:col>5</xdr:col>
      <xdr:colOff>85725</xdr:colOff>
      <xdr:row>13</xdr:row>
      <xdr:rowOff>238125</xdr:rowOff>
    </xdr:from>
    <xdr:to>
      <xdr:col>5</xdr:col>
      <xdr:colOff>95250</xdr:colOff>
      <xdr:row>14</xdr:row>
      <xdr:rowOff>133350</xdr:rowOff>
    </xdr:to>
    <xdr:cxnSp macro="">
      <xdr:nvCxnSpPr>
        <xdr:cNvPr id="1065" name="AutoShape 120">
          <a:extLst>
            <a:ext uri="{FF2B5EF4-FFF2-40B4-BE49-F238E27FC236}">
              <a16:creationId xmlns:a16="http://schemas.microsoft.com/office/drawing/2014/main" id="{5060CF80-BF7A-4911-AF0A-CFCF424EBB49}"/>
            </a:ext>
          </a:extLst>
        </xdr:cNvPr>
        <xdr:cNvCxnSpPr>
          <a:cxnSpLocks noChangeShapeType="1"/>
          <a:stCxn id="6152" idx="2"/>
        </xdr:cNvCxnSpPr>
      </xdr:nvCxnSpPr>
      <xdr:spPr bwMode="auto">
        <a:xfrm flipH="1">
          <a:off x="2714625" y="3933825"/>
          <a:ext cx="9525" cy="4762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38100</xdr:colOff>
      <xdr:row>17</xdr:row>
      <xdr:rowOff>180975</xdr:rowOff>
    </xdr:from>
    <xdr:to>
      <xdr:col>9</xdr:col>
      <xdr:colOff>638175</xdr:colOff>
      <xdr:row>18</xdr:row>
      <xdr:rowOff>171450</xdr:rowOff>
    </xdr:to>
    <xdr:cxnSp macro="">
      <xdr:nvCxnSpPr>
        <xdr:cNvPr id="1066" name="AutoShape 121">
          <a:extLst>
            <a:ext uri="{FF2B5EF4-FFF2-40B4-BE49-F238E27FC236}">
              <a16:creationId xmlns:a16="http://schemas.microsoft.com/office/drawing/2014/main" id="{610705D9-2D5E-48A6-8A9A-9945EE4A46A5}"/>
            </a:ext>
          </a:extLst>
        </xdr:cNvPr>
        <xdr:cNvCxnSpPr>
          <a:cxnSpLocks noChangeShapeType="1"/>
          <a:stCxn id="6155" idx="1"/>
        </xdr:cNvCxnSpPr>
      </xdr:nvCxnSpPr>
      <xdr:spPr bwMode="auto">
        <a:xfrm flipH="1">
          <a:off x="2667000" y="5029200"/>
          <a:ext cx="3038475" cy="37147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514350</xdr:colOff>
      <xdr:row>39</xdr:row>
      <xdr:rowOff>9525</xdr:rowOff>
    </xdr:from>
    <xdr:to>
      <xdr:col>13</xdr:col>
      <xdr:colOff>552450</xdr:colOff>
      <xdr:row>42</xdr:row>
      <xdr:rowOff>0</xdr:rowOff>
    </xdr:to>
    <xdr:cxnSp macro="">
      <xdr:nvCxnSpPr>
        <xdr:cNvPr id="1067" name="AutoShape 122">
          <a:extLst>
            <a:ext uri="{FF2B5EF4-FFF2-40B4-BE49-F238E27FC236}">
              <a16:creationId xmlns:a16="http://schemas.microsoft.com/office/drawing/2014/main" id="{E9A7B839-D676-4969-BDC0-921B0D17C978}"/>
            </a:ext>
          </a:extLst>
        </xdr:cNvPr>
        <xdr:cNvCxnSpPr>
          <a:cxnSpLocks noChangeShapeType="1"/>
          <a:stCxn id="6257" idx="2"/>
        </xdr:cNvCxnSpPr>
      </xdr:nvCxnSpPr>
      <xdr:spPr bwMode="auto">
        <a:xfrm flipH="1">
          <a:off x="7258050" y="9810750"/>
          <a:ext cx="723900" cy="56197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4512</xdr:rowOff>
    </xdr:from>
    <xdr:to>
      <xdr:col>21</xdr:col>
      <xdr:colOff>0</xdr:colOff>
      <xdr:row>1</xdr:row>
      <xdr:rowOff>1348037</xdr:rowOff>
    </xdr:to>
    <xdr:pic>
      <xdr:nvPicPr>
        <xdr:cNvPr id="2058" name="Picture 1">
          <a:extLst>
            <a:ext uri="{FF2B5EF4-FFF2-40B4-BE49-F238E27FC236}">
              <a16:creationId xmlns:a16="http://schemas.microsoft.com/office/drawing/2014/main" id="{4C7B092C-38F6-401C-81BF-A6DBF8867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300" y="99762"/>
          <a:ext cx="8277225" cy="134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695325</xdr:colOff>
      <xdr:row>1</xdr:row>
      <xdr:rowOff>1400175</xdr:rowOff>
    </xdr:from>
    <xdr:to>
      <xdr:col>20</xdr:col>
      <xdr:colOff>142875</xdr:colOff>
      <xdr:row>4</xdr:row>
      <xdr:rowOff>47625</xdr:rowOff>
    </xdr:to>
    <xdr:grpSp>
      <xdr:nvGrpSpPr>
        <xdr:cNvPr id="2060" name="Group 4">
          <a:extLst>
            <a:ext uri="{FF2B5EF4-FFF2-40B4-BE49-F238E27FC236}">
              <a16:creationId xmlns:a16="http://schemas.microsoft.com/office/drawing/2014/main" id="{95318C89-F78B-46B9-B85F-7BDC077D7D3E}"/>
            </a:ext>
          </a:extLst>
        </xdr:cNvPr>
        <xdr:cNvGrpSpPr>
          <a:grpSpLocks/>
        </xdr:cNvGrpSpPr>
      </xdr:nvGrpSpPr>
      <xdr:grpSpPr bwMode="auto">
        <a:xfrm>
          <a:off x="7334250" y="1495425"/>
          <a:ext cx="971550" cy="447675"/>
          <a:chOff x="758" y="166"/>
          <a:chExt cx="110" cy="48"/>
        </a:xfrm>
      </xdr:grpSpPr>
      <xdr:sp macro="" textlink="">
        <xdr:nvSpPr>
          <xdr:cNvPr id="13317" name="Text Box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8DAF8AA-585D-4366-AE1A-88F5FDCAA43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58" y="166"/>
            <a:ext cx="108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sng" strike="noStrike" baseline="0">
                <a:solidFill>
                  <a:srgbClr val="0000FF"/>
                </a:solidFill>
                <a:latin typeface="Arial"/>
                <a:cs typeface="Arial"/>
              </a:rPr>
              <a:t>Instructions</a:t>
            </a:r>
          </a:p>
        </xdr:txBody>
      </xdr:sp>
      <xdr:sp macro="" textlink="">
        <xdr:nvSpPr>
          <xdr:cNvPr id="13318" name="Text Box 6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55597847-BA8D-4F7D-A0A3-B50D496F57F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58" y="191"/>
            <a:ext cx="110" cy="2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sng" strike="noStrike" baseline="0">
                <a:solidFill>
                  <a:srgbClr val="0000FF"/>
                </a:solidFill>
                <a:latin typeface="Arial"/>
                <a:cs typeface="Arial"/>
              </a:rPr>
              <a:t>Contact Us</a:t>
            </a:r>
          </a:p>
        </xdr:txBody>
      </xdr:sp>
    </xdr:grpSp>
    <xdr:clientData/>
  </xdr:twoCellAnchor>
  <xdr:twoCellAnchor>
    <xdr:from>
      <xdr:col>2</xdr:col>
      <xdr:colOff>19050</xdr:colOff>
      <xdr:row>75</xdr:row>
      <xdr:rowOff>171450</xdr:rowOff>
    </xdr:from>
    <xdr:to>
      <xdr:col>4</xdr:col>
      <xdr:colOff>114300</xdr:colOff>
      <xdr:row>76</xdr:row>
      <xdr:rowOff>161925</xdr:rowOff>
    </xdr:to>
    <xdr:sp macro="" textlink="">
      <xdr:nvSpPr>
        <xdr:cNvPr id="13322" name="Text Box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5553284-12F0-482C-8489-7D122707D19D}"/>
            </a:ext>
          </a:extLst>
        </xdr:cNvPr>
        <xdr:cNvSpPr txBox="1">
          <a:spLocks noChangeArrowheads="1"/>
        </xdr:cNvSpPr>
      </xdr:nvSpPr>
      <xdr:spPr bwMode="auto">
        <a:xfrm>
          <a:off x="352425" y="15116175"/>
          <a:ext cx="14954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upportcs.megazyme.com/support/home" TargetMode="Externa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7"/>
  <sheetViews>
    <sheetView zoomScaleNormal="82" workbookViewId="0"/>
  </sheetViews>
  <sheetFormatPr defaultColWidth="12.28515625" defaultRowHeight="15"/>
  <cols>
    <col min="1" max="2" width="2.28515625" style="46" customWidth="1"/>
    <col min="3" max="3" width="7" style="71" customWidth="1"/>
    <col min="4" max="4" width="16.42578125" style="46" customWidth="1"/>
    <col min="5" max="8" width="11.42578125" style="46" customWidth="1"/>
    <col min="9" max="9" width="2.28515625" style="46" customWidth="1"/>
    <col min="10" max="11" width="11.42578125" style="46" customWidth="1"/>
    <col min="12" max="12" width="2.28515625" style="46" customWidth="1"/>
    <col min="13" max="13" width="10.28515625" style="46" customWidth="1"/>
    <col min="14" max="14" width="11" style="46" customWidth="1"/>
    <col min="15" max="15" width="18.140625" style="46" customWidth="1"/>
    <col min="16" max="16" width="73.140625" style="46" customWidth="1"/>
    <col min="17" max="16384" width="12.28515625" style="46"/>
  </cols>
  <sheetData>
    <row r="1" spans="1:16" ht="7.7" customHeight="1">
      <c r="A1" s="3"/>
      <c r="B1" s="3"/>
      <c r="C1" s="10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3.7" customHeight="1">
      <c r="A2" s="3"/>
      <c r="B2" s="5"/>
      <c r="C2" s="11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3"/>
    </row>
    <row r="3" spans="1:16" ht="27" customHeight="1">
      <c r="A3" s="3"/>
      <c r="B3" s="5"/>
      <c r="C3" s="11"/>
      <c r="D3" s="6"/>
      <c r="E3" s="6"/>
      <c r="F3" s="6"/>
      <c r="G3" s="6"/>
      <c r="H3" s="6"/>
      <c r="I3" s="6"/>
      <c r="J3" s="6"/>
      <c r="K3" s="6"/>
      <c r="L3" s="6"/>
      <c r="M3" s="30"/>
      <c r="N3" s="5"/>
      <c r="O3" s="5"/>
      <c r="P3" s="3"/>
    </row>
    <row r="4" spans="1:16" ht="27" customHeight="1">
      <c r="A4" s="3"/>
      <c r="B4" s="5"/>
      <c r="C4" s="11"/>
      <c r="D4" s="6"/>
      <c r="E4" s="6"/>
      <c r="F4" s="6"/>
      <c r="G4" s="6"/>
      <c r="H4" s="6"/>
      <c r="I4" s="6"/>
      <c r="J4" s="6"/>
      <c r="K4" s="6"/>
      <c r="L4" s="6"/>
      <c r="M4" s="30"/>
      <c r="N4" s="5"/>
      <c r="O4" s="5"/>
      <c r="P4" s="3"/>
    </row>
    <row r="5" spans="1:16" ht="18.2" customHeight="1">
      <c r="A5" s="3"/>
      <c r="B5" s="5"/>
      <c r="C5" s="12"/>
      <c r="D5" s="19"/>
      <c r="E5" s="19"/>
      <c r="F5" s="19"/>
      <c r="G5" s="19"/>
      <c r="H5" s="19"/>
      <c r="I5" s="19"/>
      <c r="J5" s="19"/>
      <c r="K5" s="19"/>
      <c r="L5" s="19"/>
      <c r="M5" s="30"/>
      <c r="N5" s="5"/>
      <c r="O5" s="5"/>
      <c r="P5" s="3"/>
    </row>
    <row r="6" spans="1:16" ht="13.7" customHeight="1">
      <c r="A6" s="3"/>
      <c r="B6" s="5"/>
      <c r="C6" s="12"/>
      <c r="D6" s="7"/>
      <c r="E6" s="7"/>
      <c r="F6" s="7"/>
      <c r="G6" s="7"/>
      <c r="H6" s="7"/>
      <c r="I6" s="7"/>
      <c r="J6" s="7"/>
      <c r="K6" s="7"/>
      <c r="L6" s="7"/>
      <c r="M6" s="30"/>
      <c r="N6" s="5"/>
      <c r="O6" s="5"/>
      <c r="P6" s="3"/>
    </row>
    <row r="7" spans="1:16" s="3" customFormat="1" ht="42.75" customHeight="1">
      <c r="B7" s="5"/>
      <c r="C7" s="31" t="s">
        <v>13</v>
      </c>
      <c r="D7" s="13"/>
      <c r="E7" s="13"/>
      <c r="F7" s="13"/>
      <c r="G7" s="13"/>
      <c r="H7" s="13"/>
      <c r="I7" s="13"/>
      <c r="J7" s="13"/>
      <c r="K7" s="13"/>
      <c r="L7" s="13"/>
      <c r="M7" s="30"/>
      <c r="N7" s="5"/>
      <c r="O7" s="5"/>
    </row>
    <row r="8" spans="1:16" s="3" customFormat="1" ht="36.75" customHeight="1">
      <c r="B8" s="5"/>
      <c r="C8" s="106" t="s">
        <v>32</v>
      </c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5"/>
      <c r="O8" s="5"/>
    </row>
    <row r="9" spans="1:16" s="3" customFormat="1" ht="45" customHeight="1">
      <c r="B9" s="5"/>
      <c r="C9" s="31" t="s">
        <v>14</v>
      </c>
      <c r="D9" s="14"/>
      <c r="E9" s="14"/>
      <c r="F9" s="14"/>
      <c r="G9" s="14"/>
      <c r="H9" s="14"/>
      <c r="I9" s="14"/>
      <c r="J9" s="14"/>
      <c r="K9" s="14"/>
      <c r="L9" s="14"/>
      <c r="M9" s="5"/>
      <c r="N9" s="5"/>
      <c r="O9" s="5"/>
    </row>
    <row r="10" spans="1:16" s="3" customFormat="1" ht="18" customHeight="1">
      <c r="B10" s="5"/>
      <c r="C10" s="28" t="s">
        <v>15</v>
      </c>
      <c r="D10" s="14"/>
      <c r="E10" s="14"/>
      <c r="F10" s="14"/>
      <c r="G10" s="14"/>
      <c r="H10" s="14"/>
      <c r="I10" s="14"/>
      <c r="J10" s="14"/>
      <c r="K10" s="14"/>
      <c r="L10" s="14"/>
      <c r="M10" s="5"/>
      <c r="N10" s="5"/>
      <c r="O10" s="5"/>
    </row>
    <row r="11" spans="1:16" s="3" customFormat="1" ht="18" customHeight="1">
      <c r="B11" s="5"/>
      <c r="C11" s="28" t="s">
        <v>16</v>
      </c>
      <c r="D11" s="14"/>
      <c r="E11" s="14"/>
      <c r="F11" s="14"/>
      <c r="G11" s="14"/>
      <c r="H11" s="14"/>
      <c r="I11" s="14"/>
      <c r="J11" s="14"/>
      <c r="K11" s="14"/>
      <c r="L11" s="14"/>
      <c r="M11" s="5"/>
      <c r="N11" s="5"/>
      <c r="O11" s="5"/>
    </row>
    <row r="12" spans="1:16" s="3" customFormat="1" ht="9" customHeight="1">
      <c r="B12" s="5"/>
      <c r="C12" s="28"/>
      <c r="D12" s="14"/>
      <c r="E12" s="14"/>
      <c r="F12" s="14"/>
      <c r="G12" s="14"/>
      <c r="H12" s="14"/>
      <c r="I12" s="14"/>
      <c r="J12" s="14"/>
      <c r="K12" s="14"/>
      <c r="L12" s="14"/>
      <c r="M12" s="5"/>
      <c r="N12" s="5"/>
      <c r="O12" s="5"/>
    </row>
    <row r="13" spans="1:16" s="3" customFormat="1">
      <c r="B13" s="5"/>
      <c r="C13" s="11"/>
      <c r="D13" s="14"/>
      <c r="E13" s="14"/>
      <c r="F13" s="14"/>
      <c r="G13" s="14"/>
      <c r="H13" s="14"/>
      <c r="I13" s="14"/>
      <c r="J13" s="14"/>
      <c r="K13" s="14"/>
      <c r="L13" s="14"/>
      <c r="M13" s="5"/>
      <c r="N13" s="5"/>
      <c r="O13" s="5"/>
    </row>
    <row r="14" spans="1:16" s="3" customFormat="1" ht="45.95" customHeight="1">
      <c r="B14" s="5"/>
      <c r="C14" s="11"/>
      <c r="D14" s="14"/>
      <c r="E14" s="14"/>
      <c r="F14" s="14"/>
      <c r="G14" s="14"/>
      <c r="H14" s="14"/>
      <c r="I14" s="14"/>
      <c r="J14" s="14"/>
      <c r="K14" s="14"/>
      <c r="L14" s="14"/>
      <c r="M14" s="5"/>
      <c r="N14" s="5"/>
      <c r="O14" s="5"/>
    </row>
    <row r="15" spans="1:16" s="3" customFormat="1">
      <c r="B15" s="5"/>
      <c r="C15" s="11"/>
      <c r="D15" s="32" t="s">
        <v>11</v>
      </c>
      <c r="E15" s="111"/>
      <c r="F15" s="112"/>
      <c r="G15" s="112"/>
      <c r="H15" s="113"/>
      <c r="I15" s="48"/>
      <c r="J15" s="48"/>
      <c r="K15" s="14"/>
      <c r="L15" s="14"/>
      <c r="M15" s="5"/>
      <c r="N15" s="5"/>
      <c r="O15" s="5"/>
    </row>
    <row r="16" spans="1:16" s="3" customFormat="1">
      <c r="B16" s="5"/>
      <c r="C16" s="11"/>
      <c r="D16" s="32"/>
      <c r="E16" s="14"/>
      <c r="F16" s="14"/>
      <c r="G16" s="14"/>
      <c r="H16" s="47"/>
      <c r="I16" s="48"/>
      <c r="J16" s="48"/>
      <c r="K16" s="14"/>
      <c r="L16" s="14"/>
      <c r="M16" s="5"/>
      <c r="N16" s="5"/>
      <c r="O16" s="5"/>
    </row>
    <row r="17" spans="2:15" s="3" customFormat="1">
      <c r="B17" s="5"/>
      <c r="C17" s="11"/>
      <c r="D17" s="75" t="s">
        <v>47</v>
      </c>
      <c r="E17" s="75"/>
      <c r="F17" s="74"/>
      <c r="G17" s="103"/>
      <c r="H17" s="73"/>
      <c r="I17" s="48"/>
      <c r="J17" s="48"/>
      <c r="K17" s="14"/>
      <c r="L17" s="14"/>
      <c r="M17" s="5"/>
      <c r="N17" s="5"/>
      <c r="O17" s="5"/>
    </row>
    <row r="18" spans="2:15" s="3" customFormat="1" ht="30">
      <c r="B18" s="5"/>
      <c r="C18" s="11"/>
      <c r="D18" s="88" t="s">
        <v>48</v>
      </c>
      <c r="E18" s="91" t="s">
        <v>23</v>
      </c>
      <c r="F18" s="91" t="s">
        <v>24</v>
      </c>
      <c r="G18" s="91" t="s">
        <v>35</v>
      </c>
      <c r="H18" s="104" t="s">
        <v>71</v>
      </c>
      <c r="I18" s="48"/>
      <c r="J18" s="48"/>
      <c r="K18" s="14"/>
      <c r="L18" s="14"/>
      <c r="M18" s="5"/>
      <c r="N18" s="5"/>
      <c r="O18" s="5"/>
    </row>
    <row r="19" spans="2:15" s="3" customFormat="1">
      <c r="B19" s="5"/>
      <c r="C19" s="11"/>
      <c r="D19" s="90" t="s">
        <v>38</v>
      </c>
      <c r="E19" s="79"/>
      <c r="F19" s="79"/>
      <c r="G19" s="79"/>
      <c r="H19" s="93"/>
      <c r="I19" s="48"/>
      <c r="J19" s="48"/>
      <c r="K19" s="14"/>
      <c r="L19" s="14"/>
      <c r="M19" s="5"/>
      <c r="N19" s="5"/>
      <c r="O19" s="5"/>
    </row>
    <row r="20" spans="2:15" s="3" customFormat="1">
      <c r="B20" s="5"/>
      <c r="C20" s="11"/>
      <c r="D20" s="90" t="s">
        <v>39</v>
      </c>
      <c r="E20" s="79"/>
      <c r="F20" s="79"/>
      <c r="G20" s="79"/>
      <c r="H20" s="81"/>
      <c r="I20" s="48"/>
      <c r="J20" s="48"/>
      <c r="K20" s="14"/>
      <c r="L20" s="14"/>
      <c r="M20" s="5"/>
      <c r="N20" s="5"/>
      <c r="O20" s="5"/>
    </row>
    <row r="21" spans="2:15" s="3" customFormat="1">
      <c r="B21" s="5"/>
      <c r="C21" s="11"/>
      <c r="D21" s="32"/>
      <c r="E21" s="14"/>
      <c r="F21" s="14"/>
      <c r="G21" s="14"/>
      <c r="H21" s="94"/>
      <c r="I21" s="48"/>
      <c r="J21" s="48"/>
      <c r="K21" s="14"/>
      <c r="L21" s="14"/>
      <c r="M21" s="5"/>
      <c r="N21" s="5"/>
      <c r="O21" s="5"/>
    </row>
    <row r="22" spans="2:15" s="3" customFormat="1">
      <c r="B22" s="5"/>
      <c r="C22" s="11"/>
      <c r="D22" s="75" t="s">
        <v>41</v>
      </c>
      <c r="E22" s="75"/>
      <c r="F22" s="74"/>
      <c r="G22" s="74"/>
      <c r="H22" s="73"/>
      <c r="I22" s="48"/>
      <c r="J22" s="48"/>
      <c r="K22" s="14"/>
      <c r="L22" s="14"/>
      <c r="M22" s="5"/>
      <c r="N22" s="5"/>
      <c r="O22" s="5"/>
    </row>
    <row r="23" spans="2:15" s="3" customFormat="1" ht="30">
      <c r="B23" s="5"/>
      <c r="C23" s="11"/>
      <c r="D23" s="88" t="s">
        <v>43</v>
      </c>
      <c r="E23" s="91" t="s">
        <v>23</v>
      </c>
      <c r="F23" s="91" t="s">
        <v>24</v>
      </c>
      <c r="G23" s="91" t="s">
        <v>24</v>
      </c>
      <c r="H23" s="104" t="s">
        <v>72</v>
      </c>
      <c r="I23" s="48"/>
      <c r="J23" s="48"/>
      <c r="K23" s="14"/>
      <c r="L23" s="14"/>
      <c r="M23" s="5"/>
      <c r="N23" s="5"/>
      <c r="O23" s="5"/>
    </row>
    <row r="24" spans="2:15" s="3" customFormat="1">
      <c r="B24" s="5"/>
      <c r="C24" s="11"/>
      <c r="D24" s="90" t="s">
        <v>38</v>
      </c>
      <c r="E24" s="79"/>
      <c r="F24" s="79"/>
      <c r="G24" s="79"/>
      <c r="H24" s="76"/>
      <c r="I24" s="48"/>
      <c r="J24" s="48"/>
      <c r="K24" s="14"/>
      <c r="L24" s="14"/>
      <c r="M24" s="5"/>
      <c r="N24" s="5"/>
      <c r="O24" s="5"/>
    </row>
    <row r="25" spans="2:15" s="3" customFormat="1">
      <c r="B25" s="5"/>
      <c r="C25" s="11"/>
      <c r="D25" s="90" t="s">
        <v>39</v>
      </c>
      <c r="E25" s="79"/>
      <c r="F25" s="79"/>
      <c r="G25" s="79"/>
      <c r="H25" s="81"/>
      <c r="I25" s="48"/>
      <c r="J25" s="48"/>
      <c r="K25" s="14"/>
      <c r="L25" s="14"/>
      <c r="M25" s="5"/>
      <c r="N25" s="5"/>
      <c r="O25" s="5"/>
    </row>
    <row r="26" spans="2:15" s="3" customFormat="1">
      <c r="B26" s="5"/>
      <c r="C26" s="11"/>
      <c r="D26" s="7"/>
      <c r="E26" s="80"/>
      <c r="F26" s="80"/>
      <c r="G26" s="80"/>
      <c r="H26" s="80"/>
      <c r="I26" s="48"/>
      <c r="J26" s="48"/>
      <c r="K26" s="14"/>
      <c r="L26" s="14"/>
      <c r="M26" s="5"/>
      <c r="N26" s="5"/>
      <c r="O26" s="5"/>
    </row>
    <row r="27" spans="2:15" s="3" customFormat="1">
      <c r="B27" s="5"/>
      <c r="C27" s="11"/>
      <c r="D27" s="7"/>
      <c r="E27" s="83" t="str">
        <f>IF(AND(ISNUMBER(J26),J26&gt;0),J26/300,"")</f>
        <v/>
      </c>
      <c r="F27" s="82" t="s">
        <v>67</v>
      </c>
      <c r="G27" s="82"/>
      <c r="H27" s="73"/>
      <c r="I27" s="48"/>
      <c r="J27" s="48"/>
      <c r="K27" s="14"/>
      <c r="L27" s="14"/>
      <c r="M27" s="5"/>
      <c r="N27" s="5"/>
      <c r="O27" s="5"/>
    </row>
    <row r="28" spans="2:15" s="3" customFormat="1">
      <c r="B28" s="5"/>
      <c r="C28" s="11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2:15" s="3" customFormat="1">
      <c r="B29" s="5"/>
      <c r="C29" s="11"/>
      <c r="D29" s="32" t="s">
        <v>42</v>
      </c>
      <c r="E29" s="32"/>
      <c r="F29" s="4"/>
      <c r="G29" s="4"/>
      <c r="H29" s="5"/>
      <c r="I29" s="5"/>
      <c r="J29" s="32" t="s">
        <v>1</v>
      </c>
      <c r="K29" s="43"/>
      <c r="L29" s="5"/>
      <c r="M29" s="5"/>
      <c r="N29" s="5"/>
      <c r="O29" s="5"/>
    </row>
    <row r="30" spans="2:15" s="3" customFormat="1" ht="45">
      <c r="B30" s="5"/>
      <c r="C30" s="11"/>
      <c r="D30" s="95" t="s">
        <v>40</v>
      </c>
      <c r="E30" s="95" t="s">
        <v>68</v>
      </c>
      <c r="F30" s="100" t="s">
        <v>23</v>
      </c>
      <c r="G30" s="100" t="s">
        <v>24</v>
      </c>
      <c r="H30" s="100" t="s">
        <v>35</v>
      </c>
      <c r="I30" s="101"/>
      <c r="J30" s="105" t="s">
        <v>72</v>
      </c>
      <c r="K30" s="95" t="s">
        <v>69</v>
      </c>
      <c r="L30" s="7"/>
      <c r="M30" s="7"/>
      <c r="N30" s="5"/>
      <c r="O30" s="5"/>
    </row>
    <row r="31" spans="2:15" s="3" customFormat="1">
      <c r="B31" s="5"/>
      <c r="C31" s="11"/>
      <c r="D31" s="65" t="s">
        <v>49</v>
      </c>
      <c r="E31" s="22">
        <v>0</v>
      </c>
      <c r="F31" s="2"/>
      <c r="G31" s="2"/>
      <c r="H31" s="2"/>
      <c r="I31" s="5"/>
      <c r="J31" s="20"/>
      <c r="K31" s="52"/>
      <c r="L31" s="7"/>
      <c r="M31" s="7"/>
      <c r="N31" s="5"/>
      <c r="O31" s="5"/>
    </row>
    <row r="32" spans="2:15" s="3" customFormat="1">
      <c r="B32" s="5"/>
      <c r="C32" s="11"/>
      <c r="D32" s="65" t="s">
        <v>50</v>
      </c>
      <c r="E32" s="22"/>
      <c r="F32" s="2"/>
      <c r="G32" s="2"/>
      <c r="H32" s="2"/>
      <c r="I32" s="5"/>
      <c r="J32" s="20"/>
      <c r="K32" s="52"/>
      <c r="L32" s="7"/>
      <c r="M32" s="7"/>
      <c r="N32" s="5"/>
      <c r="O32" s="5"/>
    </row>
    <row r="33" spans="2:15" s="3" customFormat="1">
      <c r="B33" s="5"/>
      <c r="C33" s="11"/>
      <c r="D33" s="65" t="s">
        <v>56</v>
      </c>
      <c r="E33" s="22">
        <v>40</v>
      </c>
      <c r="F33" s="2"/>
      <c r="G33" s="2"/>
      <c r="H33" s="2"/>
      <c r="I33" s="5"/>
      <c r="J33" s="20"/>
      <c r="K33" s="52"/>
      <c r="L33" s="7"/>
      <c r="M33" s="7"/>
      <c r="N33" s="5"/>
      <c r="O33" s="5"/>
    </row>
    <row r="34" spans="2:15" s="3" customFormat="1">
      <c r="B34" s="5"/>
      <c r="C34" s="11"/>
      <c r="D34" s="65" t="s">
        <v>51</v>
      </c>
      <c r="E34" s="22"/>
      <c r="F34" s="2"/>
      <c r="G34" s="2"/>
      <c r="H34" s="2"/>
      <c r="I34" s="5"/>
      <c r="J34" s="20"/>
      <c r="K34" s="52"/>
      <c r="L34" s="7"/>
      <c r="M34" s="7"/>
      <c r="N34" s="5"/>
      <c r="O34" s="5"/>
    </row>
    <row r="35" spans="2:15" s="3" customFormat="1">
      <c r="B35" s="5"/>
      <c r="C35" s="11"/>
      <c r="D35" s="65" t="s">
        <v>57</v>
      </c>
      <c r="E35" s="22">
        <v>80</v>
      </c>
      <c r="F35" s="2"/>
      <c r="G35" s="2"/>
      <c r="H35" s="2"/>
      <c r="I35" s="5"/>
      <c r="J35" s="20"/>
      <c r="K35" s="52"/>
      <c r="L35" s="7"/>
      <c r="M35" s="7"/>
      <c r="N35" s="5"/>
      <c r="O35" s="5"/>
    </row>
    <row r="36" spans="2:15" s="3" customFormat="1">
      <c r="B36" s="5"/>
      <c r="C36" s="11"/>
      <c r="D36" s="65" t="s">
        <v>52</v>
      </c>
      <c r="E36" s="22"/>
      <c r="F36" s="2"/>
      <c r="G36" s="2"/>
      <c r="H36" s="2"/>
      <c r="I36" s="5"/>
      <c r="J36" s="20"/>
      <c r="K36" s="52"/>
      <c r="L36" s="7"/>
      <c r="M36" s="7"/>
      <c r="N36" s="5"/>
      <c r="O36" s="5"/>
    </row>
    <row r="37" spans="2:15" s="3" customFormat="1">
      <c r="B37" s="5"/>
      <c r="C37" s="11"/>
      <c r="D37" s="65" t="s">
        <v>58</v>
      </c>
      <c r="E37" s="22">
        <v>160</v>
      </c>
      <c r="F37" s="2"/>
      <c r="G37" s="2"/>
      <c r="H37" s="2"/>
      <c r="I37" s="5"/>
      <c r="J37" s="20"/>
      <c r="K37" s="52"/>
      <c r="L37" s="7"/>
      <c r="M37" s="7"/>
      <c r="N37" s="5"/>
      <c r="O37" s="5"/>
    </row>
    <row r="38" spans="2:15" s="3" customFormat="1">
      <c r="B38" s="5"/>
      <c r="C38" s="11"/>
      <c r="D38" s="65" t="s">
        <v>53</v>
      </c>
      <c r="E38" s="22"/>
      <c r="F38" s="2"/>
      <c r="G38" s="2"/>
      <c r="H38" s="2"/>
      <c r="I38" s="5"/>
      <c r="J38" s="20"/>
      <c r="K38" s="52"/>
      <c r="L38" s="7"/>
      <c r="M38" s="7"/>
      <c r="N38" s="5"/>
      <c r="O38" s="5"/>
    </row>
    <row r="39" spans="2:15" s="3" customFormat="1">
      <c r="B39" s="5"/>
      <c r="C39" s="11"/>
      <c r="D39" s="65" t="s">
        <v>60</v>
      </c>
      <c r="E39" s="22">
        <v>320</v>
      </c>
      <c r="F39" s="2"/>
      <c r="G39" s="2"/>
      <c r="H39" s="2"/>
      <c r="I39" s="5"/>
      <c r="J39" s="20"/>
      <c r="K39" s="34"/>
      <c r="L39" s="7"/>
      <c r="M39" s="7"/>
      <c r="N39" s="5"/>
      <c r="O39" s="5"/>
    </row>
    <row r="40" spans="2:15" s="3" customFormat="1">
      <c r="B40" s="5"/>
      <c r="C40" s="11"/>
      <c r="D40" s="65" t="s">
        <v>54</v>
      </c>
      <c r="E40" s="22"/>
      <c r="F40" s="2"/>
      <c r="G40" s="2"/>
      <c r="H40" s="2"/>
      <c r="I40" s="5"/>
      <c r="J40" s="20"/>
      <c r="K40" s="34"/>
      <c r="L40" s="7"/>
      <c r="M40" s="7"/>
      <c r="N40" s="5"/>
      <c r="O40" s="5"/>
    </row>
    <row r="41" spans="2:15" s="3" customFormat="1">
      <c r="B41" s="5"/>
      <c r="C41" s="11"/>
      <c r="D41" s="65" t="s">
        <v>59</v>
      </c>
      <c r="E41" s="22">
        <v>400</v>
      </c>
      <c r="F41" s="2"/>
      <c r="G41" s="2"/>
      <c r="H41" s="2"/>
      <c r="I41" s="5"/>
      <c r="J41" s="20"/>
      <c r="K41" s="34"/>
      <c r="L41" s="7"/>
      <c r="M41" s="9" t="s">
        <v>20</v>
      </c>
      <c r="N41" s="5"/>
      <c r="O41" s="5"/>
    </row>
    <row r="42" spans="2:15" s="3" customFormat="1">
      <c r="B42" s="5"/>
      <c r="C42" s="11"/>
      <c r="D42" s="65" t="s">
        <v>55</v>
      </c>
      <c r="E42" s="22"/>
      <c r="F42" s="2"/>
      <c r="G42" s="2"/>
      <c r="H42" s="2"/>
      <c r="I42" s="5"/>
      <c r="J42" s="20"/>
      <c r="K42" s="34"/>
      <c r="L42" s="7"/>
      <c r="M42" s="60"/>
      <c r="N42" s="5"/>
      <c r="O42" s="5"/>
    </row>
    <row r="43" spans="2:15" s="3" customFormat="1">
      <c r="B43" s="5"/>
      <c r="C43" s="11"/>
      <c r="D43" s="15"/>
      <c r="E43" s="15"/>
      <c r="F43" s="15"/>
      <c r="G43" s="15"/>
      <c r="H43" s="15"/>
      <c r="I43" s="15"/>
      <c r="J43" s="15"/>
      <c r="K43" s="15"/>
      <c r="L43" s="15"/>
      <c r="M43" s="5"/>
      <c r="N43" s="5"/>
      <c r="O43" s="5"/>
    </row>
    <row r="44" spans="2:15" s="3" customFormat="1">
      <c r="B44" s="5"/>
      <c r="C44" s="11"/>
      <c r="D44" s="32" t="s">
        <v>12</v>
      </c>
      <c r="E44" s="15"/>
      <c r="F44" s="15"/>
      <c r="G44" s="15"/>
      <c r="H44" s="15"/>
      <c r="I44" s="7"/>
      <c r="J44" s="32" t="s">
        <v>1</v>
      </c>
      <c r="K44" s="5"/>
      <c r="L44" s="7"/>
      <c r="M44" s="7"/>
      <c r="N44" s="7"/>
      <c r="O44" s="5"/>
    </row>
    <row r="45" spans="2:15" s="3" customFormat="1" ht="31.5">
      <c r="B45" s="5"/>
      <c r="C45" s="56"/>
      <c r="D45" s="8" t="s">
        <v>0</v>
      </c>
      <c r="E45" s="68" t="s">
        <v>23</v>
      </c>
      <c r="F45" s="68" t="s">
        <v>24</v>
      </c>
      <c r="G45" s="68" t="s">
        <v>35</v>
      </c>
      <c r="H45" s="9" t="s">
        <v>22</v>
      </c>
      <c r="I45" s="57"/>
      <c r="J45" s="45" t="s">
        <v>70</v>
      </c>
      <c r="K45" s="9" t="s">
        <v>29</v>
      </c>
      <c r="L45" s="57"/>
      <c r="M45" s="69" t="s">
        <v>26</v>
      </c>
      <c r="N45" s="9" t="s">
        <v>31</v>
      </c>
      <c r="O45" s="5"/>
    </row>
    <row r="46" spans="2:15" s="3" customFormat="1">
      <c r="B46" s="5"/>
      <c r="C46" s="52">
        <v>1</v>
      </c>
      <c r="D46" s="1"/>
      <c r="E46" s="2"/>
      <c r="F46" s="2"/>
      <c r="G46" s="2"/>
      <c r="H46" s="67">
        <v>1</v>
      </c>
      <c r="I46" s="7"/>
      <c r="J46" s="20"/>
      <c r="K46" s="20"/>
      <c r="L46" s="7"/>
      <c r="M46" s="21"/>
      <c r="N46" s="20"/>
      <c r="O46" s="5"/>
    </row>
    <row r="47" spans="2:15" s="3" customFormat="1">
      <c r="B47" s="5"/>
      <c r="C47" s="52">
        <v>2</v>
      </c>
      <c r="D47" s="1"/>
      <c r="E47" s="2"/>
      <c r="F47" s="2"/>
      <c r="G47" s="2"/>
      <c r="H47" s="67">
        <v>1</v>
      </c>
      <c r="I47" s="7"/>
      <c r="J47" s="20"/>
      <c r="K47" s="20"/>
      <c r="L47" s="7"/>
      <c r="M47" s="21"/>
      <c r="N47" s="20"/>
      <c r="O47" s="5"/>
    </row>
    <row r="48" spans="2:15" s="3" customFormat="1">
      <c r="B48" s="5"/>
      <c r="C48" s="52">
        <v>3</v>
      </c>
      <c r="D48" s="1"/>
      <c r="E48" s="2"/>
      <c r="F48" s="2"/>
      <c r="G48" s="2"/>
      <c r="H48" s="67">
        <v>1</v>
      </c>
      <c r="I48" s="7"/>
      <c r="J48" s="20"/>
      <c r="K48" s="20"/>
      <c r="L48" s="7"/>
      <c r="M48" s="21"/>
      <c r="N48" s="20"/>
      <c r="O48" s="5"/>
    </row>
    <row r="49" spans="1:16" s="3" customFormat="1">
      <c r="B49" s="5"/>
      <c r="C49" s="11"/>
      <c r="D49" s="15"/>
      <c r="E49" s="15"/>
      <c r="F49" s="15"/>
      <c r="G49" s="15"/>
      <c r="H49" s="15"/>
      <c r="I49" s="15"/>
      <c r="J49" s="15"/>
      <c r="K49" s="15"/>
      <c r="L49" s="15"/>
      <c r="M49" s="5"/>
      <c r="N49" s="5"/>
      <c r="O49" s="5"/>
    </row>
    <row r="50" spans="1:16" s="3" customFormat="1">
      <c r="B50" s="5"/>
      <c r="C50" s="11"/>
      <c r="D50" s="15"/>
      <c r="E50" s="15"/>
      <c r="F50" s="15"/>
      <c r="G50" s="15"/>
      <c r="H50" s="15"/>
      <c r="I50" s="15"/>
      <c r="J50" s="15"/>
      <c r="K50" s="15"/>
      <c r="L50" s="15"/>
      <c r="M50" s="5"/>
      <c r="N50" s="5"/>
      <c r="O50" s="5"/>
    </row>
    <row r="51" spans="1:16" s="3" customFormat="1">
      <c r="B51" s="5"/>
      <c r="C51" s="11"/>
      <c r="D51" s="15"/>
      <c r="E51" s="15"/>
      <c r="F51" s="15"/>
      <c r="G51" s="15"/>
      <c r="H51" s="15"/>
      <c r="I51" s="15"/>
      <c r="J51" s="15"/>
      <c r="K51" s="15"/>
      <c r="L51" s="15"/>
      <c r="M51" s="5"/>
      <c r="N51" s="5"/>
      <c r="O51" s="5"/>
    </row>
    <row r="52" spans="1:16" s="3" customFormat="1">
      <c r="B52" s="5"/>
      <c r="C52" s="11"/>
      <c r="D52" s="15"/>
      <c r="E52" s="15"/>
      <c r="F52" s="15"/>
      <c r="G52" s="15"/>
      <c r="H52" s="15"/>
      <c r="I52" s="15"/>
      <c r="J52" s="15"/>
      <c r="K52" s="15"/>
      <c r="L52" s="15"/>
      <c r="M52" s="5"/>
      <c r="N52" s="5"/>
      <c r="O52" s="5"/>
    </row>
    <row r="53" spans="1:16" s="3" customFormat="1">
      <c r="B53" s="5"/>
      <c r="C53" s="11"/>
      <c r="D53" s="15"/>
      <c r="E53" s="15"/>
      <c r="F53" s="15"/>
      <c r="G53" s="15"/>
      <c r="H53" s="15"/>
      <c r="I53" s="15"/>
      <c r="J53" s="15"/>
      <c r="K53" s="15"/>
      <c r="L53" s="15"/>
      <c r="M53" s="5"/>
      <c r="N53" s="5"/>
      <c r="O53" s="5"/>
    </row>
    <row r="54" spans="1:16" s="3" customFormat="1">
      <c r="B54" s="5"/>
      <c r="C54" s="11"/>
      <c r="D54" s="15"/>
      <c r="E54" s="15"/>
      <c r="F54" s="15"/>
      <c r="G54" s="15"/>
      <c r="H54" s="15"/>
      <c r="I54" s="15"/>
      <c r="J54" s="15"/>
      <c r="K54" s="15"/>
      <c r="L54" s="15"/>
      <c r="M54" s="5"/>
      <c r="N54" s="5"/>
      <c r="O54" s="5"/>
    </row>
    <row r="55" spans="1:16" s="3" customFormat="1">
      <c r="B55" s="5"/>
      <c r="C55" s="11"/>
      <c r="D55" s="15"/>
      <c r="E55" s="15"/>
      <c r="F55" s="15"/>
      <c r="G55" s="15"/>
      <c r="H55" s="15"/>
      <c r="I55" s="15"/>
      <c r="J55" s="15"/>
      <c r="K55" s="15"/>
      <c r="L55" s="15"/>
      <c r="M55" s="5"/>
      <c r="N55" s="5"/>
      <c r="O55" s="5"/>
    </row>
    <row r="56" spans="1:16" s="16" customFormat="1" ht="24.95" customHeight="1">
      <c r="B56" s="17"/>
      <c r="C56" s="35" t="s">
        <v>5</v>
      </c>
      <c r="D56" s="23"/>
      <c r="E56" s="23"/>
      <c r="F56" s="23"/>
      <c r="G56" s="23"/>
      <c r="H56" s="23"/>
      <c r="I56" s="25"/>
      <c r="J56" s="25"/>
      <c r="K56" s="25"/>
      <c r="L56" s="25"/>
      <c r="M56" s="24"/>
      <c r="N56" s="17"/>
      <c r="O56" s="17"/>
    </row>
    <row r="57" spans="1:16" s="61" customFormat="1" ht="24.2" customHeight="1">
      <c r="A57" s="16"/>
      <c r="B57" s="17"/>
      <c r="C57" s="36" t="s">
        <v>6</v>
      </c>
      <c r="D57" s="25"/>
      <c r="E57" s="25"/>
      <c r="F57" s="25"/>
      <c r="G57" s="25"/>
      <c r="H57" s="25"/>
      <c r="I57" s="38"/>
      <c r="J57" s="25"/>
      <c r="K57" s="38"/>
      <c r="L57" s="38"/>
      <c r="M57" s="25"/>
      <c r="N57" s="18"/>
      <c r="O57" s="18"/>
      <c r="P57" s="16"/>
    </row>
    <row r="58" spans="1:16" s="61" customFormat="1" ht="36" customHeight="1">
      <c r="A58" s="16"/>
      <c r="B58" s="17"/>
      <c r="C58" s="108" t="s">
        <v>7</v>
      </c>
      <c r="D58" s="109"/>
      <c r="E58" s="110"/>
      <c r="F58" s="110"/>
      <c r="G58" s="102"/>
      <c r="H58" s="38"/>
      <c r="I58" s="38"/>
      <c r="J58" s="70" t="s">
        <v>8</v>
      </c>
      <c r="K58" s="38"/>
      <c r="L58" s="39"/>
      <c r="M58" s="18"/>
      <c r="N58" s="18"/>
      <c r="O58" s="62"/>
    </row>
    <row r="59" spans="1:16" s="61" customFormat="1" ht="30.95" customHeight="1">
      <c r="A59" s="16"/>
      <c r="B59" s="17"/>
      <c r="C59" s="109"/>
      <c r="D59" s="109"/>
      <c r="E59" s="110"/>
      <c r="F59" s="110"/>
      <c r="G59" s="102"/>
      <c r="H59" s="44"/>
      <c r="I59" s="26"/>
      <c r="J59" s="40"/>
      <c r="K59" s="26"/>
      <c r="L59" s="40"/>
      <c r="M59" s="18"/>
      <c r="N59" s="18"/>
      <c r="O59" s="62"/>
    </row>
    <row r="60" spans="1:16" s="61" customFormat="1" ht="30.95" customHeight="1">
      <c r="A60" s="16"/>
      <c r="B60" s="17"/>
      <c r="C60" s="26" t="s">
        <v>2</v>
      </c>
      <c r="D60" s="26"/>
      <c r="E60" s="26"/>
      <c r="F60" s="26"/>
      <c r="G60" s="26"/>
      <c r="H60" s="44"/>
      <c r="I60" s="26"/>
      <c r="J60" s="40"/>
      <c r="K60" s="26"/>
      <c r="L60" s="40"/>
      <c r="M60" s="18"/>
      <c r="N60" s="18"/>
      <c r="O60" s="62"/>
    </row>
    <row r="61" spans="1:16" s="61" customFormat="1" ht="16.7" customHeight="1">
      <c r="A61" s="16"/>
      <c r="B61" s="17"/>
      <c r="C61" s="27" t="s">
        <v>9</v>
      </c>
      <c r="D61" s="26"/>
      <c r="E61" s="26"/>
      <c r="F61" s="26"/>
      <c r="G61" s="26"/>
      <c r="H61" s="44"/>
      <c r="I61" s="26"/>
      <c r="J61" s="39" t="s">
        <v>63</v>
      </c>
      <c r="K61" s="26"/>
      <c r="L61" s="39"/>
      <c r="M61" s="18"/>
      <c r="N61" s="18"/>
      <c r="O61" s="62"/>
    </row>
    <row r="62" spans="1:16" s="61" customFormat="1" ht="16.7" customHeight="1">
      <c r="A62" s="16"/>
      <c r="B62" s="17"/>
      <c r="C62" s="41" t="s">
        <v>10</v>
      </c>
      <c r="D62" s="26"/>
      <c r="E62" s="26"/>
      <c r="F62" s="26"/>
      <c r="G62" s="26"/>
      <c r="H62" s="44"/>
      <c r="I62" s="26"/>
      <c r="J62" s="39" t="s">
        <v>64</v>
      </c>
      <c r="K62" s="26"/>
      <c r="L62" s="39"/>
      <c r="M62" s="18"/>
      <c r="N62" s="18"/>
      <c r="O62" s="62"/>
    </row>
    <row r="63" spans="1:16" ht="16.7" customHeight="1">
      <c r="A63" s="16"/>
      <c r="B63" s="17"/>
      <c r="C63" s="41" t="s">
        <v>3</v>
      </c>
      <c r="D63" s="28"/>
      <c r="E63" s="28"/>
      <c r="F63" s="28"/>
      <c r="G63" s="28"/>
      <c r="H63" s="7"/>
      <c r="I63" s="28"/>
      <c r="J63" s="39" t="s">
        <v>4</v>
      </c>
      <c r="K63" s="28"/>
      <c r="L63" s="39"/>
      <c r="M63" s="18"/>
      <c r="N63" s="18"/>
      <c r="O63" s="62"/>
    </row>
    <row r="64" spans="1:16" ht="16.7" customHeight="1">
      <c r="A64" s="16"/>
      <c r="B64" s="17"/>
      <c r="C64" s="41"/>
      <c r="D64" s="28"/>
      <c r="E64" s="28"/>
      <c r="F64" s="28"/>
      <c r="G64" s="28"/>
      <c r="H64" s="7"/>
      <c r="I64" s="28"/>
      <c r="J64" s="28"/>
      <c r="K64" s="28"/>
      <c r="L64" s="7"/>
      <c r="M64" s="4"/>
      <c r="N64" s="18"/>
      <c r="O64" s="41" t="s">
        <v>74</v>
      </c>
    </row>
    <row r="65" spans="1:16" ht="16.7" customHeight="1">
      <c r="A65" s="16"/>
      <c r="B65" s="17"/>
      <c r="C65" s="41"/>
      <c r="D65" s="28"/>
      <c r="E65" s="28"/>
      <c r="F65" s="28"/>
      <c r="G65" s="28"/>
      <c r="H65" s="28"/>
      <c r="I65" s="28"/>
      <c r="J65" s="28"/>
      <c r="K65" s="28"/>
      <c r="L65" s="28"/>
      <c r="M65" s="42"/>
      <c r="N65" s="18"/>
      <c r="O65" s="18"/>
      <c r="P65" s="16"/>
    </row>
    <row r="66" spans="1:16" s="16" customFormat="1" ht="9.1999999999999993" customHeight="1">
      <c r="B66" s="17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37"/>
      <c r="N66" s="17"/>
      <c r="O66" s="17"/>
    </row>
    <row r="67" spans="1:16" s="16" customFormat="1" ht="399.95" customHeight="1"/>
  </sheetData>
  <sheetProtection password="8E71" sheet="1" objects="1" scenarios="1"/>
  <mergeCells count="3">
    <mergeCell ref="C8:M8"/>
    <mergeCell ref="C58:F59"/>
    <mergeCell ref="E15:H15"/>
  </mergeCells>
  <phoneticPr fontId="0" type="noConversion"/>
  <dataValidations count="3">
    <dataValidation allowBlank="1" sqref="C60 C62:C65 D60:G65 D49:H57 C49:C56 N49:N65536 M9:M28 I49:M56 C67:L65536 H65:L65 J64 K59:K64 I59:I64 M66:M65536 L59:L60 M58:M63 J59:J60 D1:L7 D9:J14 N1:IV42 M1:M2 M5:M7 K9:L27 E44:H44 C1:C44 A1:B1048576 O43:IV65536 D43:N43"/>
    <dataValidation type="decimal" allowBlank="1" showErrorMessage="1" error="Enter numeric values only" sqref="M46:M48 E31:H42 E46:H48">
      <formula1>0</formula1>
      <formula2>10000</formula2>
    </dataValidation>
    <dataValidation allowBlank="1" showInputMessage="1" sqref="E24:H27 D22:H22 E19:H20 D17:H17"/>
  </dataValidations>
  <hyperlinks>
    <hyperlink ref="J63" r:id="rId1" display="mailto:info@megazyme.com"/>
    <hyperlink ref="J58" r:id="rId2"/>
    <hyperlink ref="J62" r:id="rId3"/>
    <hyperlink ref="J61" r:id="rId4"/>
  </hyperlinks>
  <pageMargins left="0.59055118110236227" right="0.59055118110236227" top="0.59055118110236227" bottom="0.98425196850393704" header="0.51181102362204722" footer="0.51181102362204722"/>
  <pageSetup paperSize="9" scale="70" orientation="portrait" horizontalDpi="360" verticalDpi="360" r:id="rId5"/>
  <headerFooter alignWithMargins="0">
    <oddFooter>&amp;LPrinted on &amp;D, Page &amp;P of &amp;N</oddFooter>
  </headerFooter>
  <rowBreaks count="1" manualBreakCount="1">
    <brk id="65" min="1" max="15" man="1"/>
  </row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9"/>
  <sheetViews>
    <sheetView tabSelected="1" zoomScaleNormal="82" workbookViewId="0">
      <selection activeCell="C5" sqref="C5"/>
    </sheetView>
  </sheetViews>
  <sheetFormatPr defaultColWidth="12.28515625" defaultRowHeight="15"/>
  <cols>
    <col min="1" max="1" width="1.7109375" style="46" customWidth="1"/>
    <col min="2" max="2" width="3.28515625" style="46" customWidth="1"/>
    <col min="3" max="3" width="4.7109375" style="46" customWidth="1"/>
    <col min="4" max="4" width="16.28515625" style="46" customWidth="1"/>
    <col min="5" max="8" width="11.42578125" style="46" customWidth="1"/>
    <col min="9" max="10" width="11.42578125" style="46" hidden="1" customWidth="1"/>
    <col min="11" max="11" width="2.42578125" style="46" customWidth="1"/>
    <col min="12" max="12" width="10.42578125" style="46" hidden="1" customWidth="1"/>
    <col min="13" max="13" width="11.42578125" style="46" customWidth="1"/>
    <col min="14" max="15" width="11.42578125" style="46" hidden="1" customWidth="1"/>
    <col min="16" max="16" width="11.42578125" style="46" customWidth="1"/>
    <col min="17" max="17" width="2.5703125" style="46" customWidth="1"/>
    <col min="18" max="18" width="11.42578125" style="46" customWidth="1"/>
    <col min="19" max="19" width="11.42578125" style="46" hidden="1" customWidth="1"/>
    <col min="20" max="20" width="11.42578125" style="46" customWidth="1"/>
    <col min="21" max="21" width="3.42578125" style="46" customWidth="1"/>
    <col min="22" max="22" width="78.140625" style="46" customWidth="1"/>
    <col min="23" max="16384" width="12.28515625" style="46"/>
  </cols>
  <sheetData>
    <row r="1" spans="1:21" ht="7.7" customHeight="1">
      <c r="A1" s="3"/>
      <c r="B1" s="3"/>
      <c r="C1" s="3"/>
      <c r="D1" s="3"/>
      <c r="E1" s="3"/>
      <c r="F1" s="3"/>
      <c r="G1" s="3"/>
      <c r="H1" s="3"/>
      <c r="I1" s="3"/>
      <c r="J1" s="3"/>
    </row>
    <row r="2" spans="1:21" ht="111.75" customHeight="1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7"/>
    </row>
    <row r="3" spans="1:21" ht="15" customHeight="1">
      <c r="A3" s="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7"/>
      <c r="O3" s="7"/>
      <c r="P3" s="7"/>
      <c r="Q3" s="5"/>
      <c r="R3" s="5"/>
      <c r="S3" s="5"/>
      <c r="T3" s="5"/>
      <c r="U3" s="7"/>
    </row>
    <row r="4" spans="1:21">
      <c r="A4" s="3"/>
      <c r="B4" s="5"/>
      <c r="C4" s="32"/>
      <c r="D4" s="32" t="s">
        <v>11</v>
      </c>
      <c r="E4" s="116"/>
      <c r="F4" s="117"/>
      <c r="G4" s="118"/>
      <c r="H4" s="72"/>
      <c r="I4" s="47"/>
      <c r="J4" s="47"/>
      <c r="K4" s="48"/>
      <c r="L4" s="48"/>
      <c r="M4" s="48"/>
      <c r="N4" s="7"/>
      <c r="O4" s="7"/>
      <c r="P4" s="7"/>
      <c r="Q4" s="5"/>
      <c r="R4" s="5"/>
      <c r="S4" s="5"/>
      <c r="T4" s="5"/>
      <c r="U4" s="7"/>
    </row>
    <row r="5" spans="1:21" ht="15.2" customHeight="1">
      <c r="A5" s="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7"/>
      <c r="O5" s="7"/>
      <c r="P5" s="7"/>
      <c r="Q5" s="5"/>
      <c r="R5" s="5"/>
      <c r="S5" s="5"/>
      <c r="T5" s="5"/>
      <c r="U5" s="7"/>
    </row>
    <row r="6" spans="1:21" ht="15.2" customHeight="1">
      <c r="A6" s="3"/>
      <c r="B6" s="5"/>
      <c r="C6" s="5"/>
      <c r="D6" s="75" t="s">
        <v>47</v>
      </c>
      <c r="E6" s="75"/>
      <c r="F6" s="74"/>
      <c r="G6" s="73"/>
      <c r="H6" s="66"/>
      <c r="I6" s="5"/>
      <c r="J6" s="5"/>
      <c r="K6" s="5"/>
      <c r="L6" s="5"/>
      <c r="M6" s="7"/>
      <c r="N6" s="7"/>
      <c r="O6" s="7"/>
      <c r="P6" s="5"/>
      <c r="Q6" s="5"/>
      <c r="R6" s="5"/>
      <c r="S6" s="7"/>
      <c r="T6" s="7"/>
      <c r="U6" s="7"/>
    </row>
    <row r="7" spans="1:21" ht="30">
      <c r="A7" s="3"/>
      <c r="B7" s="5"/>
      <c r="C7" s="5"/>
      <c r="D7" s="88" t="s">
        <v>48</v>
      </c>
      <c r="E7" s="91" t="s">
        <v>23</v>
      </c>
      <c r="F7" s="91" t="s">
        <v>24</v>
      </c>
      <c r="G7" s="68" t="s">
        <v>35</v>
      </c>
      <c r="H7" s="92" t="s">
        <v>65</v>
      </c>
      <c r="I7" s="66"/>
      <c r="J7" s="5"/>
      <c r="K7" s="5"/>
      <c r="L7" s="87"/>
      <c r="M7" s="119" t="s">
        <v>45</v>
      </c>
      <c r="N7" s="120"/>
      <c r="O7" s="120"/>
      <c r="P7" s="120"/>
      <c r="Q7" s="120"/>
      <c r="R7" s="121"/>
      <c r="S7" s="7"/>
      <c r="T7" s="7"/>
      <c r="U7" s="7"/>
    </row>
    <row r="8" spans="1:21" ht="15.2" customHeight="1">
      <c r="A8" s="3"/>
      <c r="B8" s="5"/>
      <c r="C8" s="5"/>
      <c r="D8" s="90" t="s">
        <v>38</v>
      </c>
      <c r="E8" s="79"/>
      <c r="F8" s="79"/>
      <c r="G8" s="2"/>
      <c r="H8" s="93" t="str">
        <f>I10</f>
        <v/>
      </c>
      <c r="I8" s="50" t="str">
        <f>IF(OR(ISBLANK(E8),ISBLANK(F8)),"",(F8-E8)-(G8-F8))</f>
        <v/>
      </c>
      <c r="J8" s="5"/>
      <c r="K8" s="5"/>
      <c r="L8" s="5"/>
      <c r="M8" s="7"/>
      <c r="N8" s="7"/>
      <c r="O8" s="7"/>
      <c r="P8" s="5"/>
      <c r="Q8" s="5"/>
      <c r="R8" s="5"/>
      <c r="S8" s="7"/>
      <c r="T8" s="7"/>
      <c r="U8" s="7"/>
    </row>
    <row r="9" spans="1:21" ht="15.2" customHeight="1">
      <c r="A9" s="3"/>
      <c r="B9" s="5"/>
      <c r="C9" s="5"/>
      <c r="D9" s="90" t="s">
        <v>39</v>
      </c>
      <c r="E9" s="79"/>
      <c r="F9" s="79"/>
      <c r="G9" s="2"/>
      <c r="H9" s="81"/>
      <c r="I9" s="50" t="str">
        <f>IF(OR(ISBLANK(E9),ISBLANK(F9)),"",(F9-E9)-(G9-F9))</f>
        <v/>
      </c>
      <c r="J9" s="5"/>
      <c r="K9" s="5"/>
      <c r="L9" s="5"/>
      <c r="M9" s="7"/>
      <c r="N9" s="7"/>
      <c r="O9" s="7"/>
      <c r="P9" s="5"/>
      <c r="Q9" s="5"/>
      <c r="R9" s="5"/>
      <c r="S9" s="7"/>
      <c r="T9" s="7"/>
      <c r="U9" s="7"/>
    </row>
    <row r="10" spans="1:21" ht="15.2" customHeight="1">
      <c r="A10" s="3"/>
      <c r="B10" s="5"/>
      <c r="C10" s="5"/>
      <c r="D10" s="7"/>
      <c r="E10" s="80"/>
      <c r="F10" s="80"/>
      <c r="G10" s="7"/>
      <c r="H10" s="7"/>
      <c r="I10" s="84" t="str">
        <f>IF(COUNT(I8,I9)=0,"",AVERAGE(I8,I9))</f>
        <v/>
      </c>
      <c r="J10" s="5"/>
      <c r="K10" s="5"/>
      <c r="L10" s="5"/>
      <c r="M10" s="7"/>
      <c r="N10" s="7"/>
      <c r="O10" s="7"/>
      <c r="P10" s="5"/>
      <c r="Q10" s="5"/>
      <c r="R10" s="5"/>
      <c r="S10" s="7"/>
      <c r="T10" s="7"/>
      <c r="U10" s="7"/>
    </row>
    <row r="11" spans="1:21" ht="15.2" customHeight="1">
      <c r="A11" s="3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7"/>
      <c r="O11" s="7"/>
      <c r="P11" s="7"/>
      <c r="Q11" s="5"/>
      <c r="R11" s="5"/>
      <c r="S11" s="5"/>
      <c r="T11" s="5"/>
      <c r="U11" s="7"/>
    </row>
    <row r="12" spans="1:21">
      <c r="A12" s="3"/>
      <c r="B12" s="5"/>
      <c r="C12" s="7"/>
      <c r="D12" s="75" t="s">
        <v>41</v>
      </c>
      <c r="E12" s="75"/>
      <c r="F12" s="74"/>
      <c r="G12" s="73"/>
      <c r="H12" s="66"/>
      <c r="I12" s="73"/>
      <c r="J12" s="73"/>
      <c r="K12" s="43"/>
      <c r="L12" s="43"/>
      <c r="M12" s="43"/>
      <c r="N12" s="77"/>
      <c r="O12" s="77"/>
      <c r="P12" s="7"/>
      <c r="Q12" s="78"/>
      <c r="R12" s="78"/>
      <c r="S12" s="7"/>
      <c r="T12" s="7"/>
      <c r="U12" s="7"/>
    </row>
    <row r="13" spans="1:21" ht="30">
      <c r="A13" s="3"/>
      <c r="B13" s="5"/>
      <c r="C13" s="7"/>
      <c r="D13" s="95" t="s">
        <v>43</v>
      </c>
      <c r="E13" s="68" t="s">
        <v>23</v>
      </c>
      <c r="F13" s="68" t="s">
        <v>24</v>
      </c>
      <c r="G13" s="68" t="s">
        <v>35</v>
      </c>
      <c r="H13" s="92" t="s">
        <v>66</v>
      </c>
      <c r="I13" s="7"/>
      <c r="J13" s="7"/>
      <c r="K13" s="43"/>
      <c r="L13" s="7"/>
      <c r="M13" s="87"/>
      <c r="N13" s="87"/>
      <c r="O13" s="87"/>
      <c r="P13" s="87"/>
      <c r="Q13" s="87"/>
      <c r="R13" s="87"/>
      <c r="S13" s="7"/>
      <c r="T13" s="7"/>
      <c r="U13" s="7"/>
    </row>
    <row r="14" spans="1:21">
      <c r="A14" s="3"/>
      <c r="B14" s="5"/>
      <c r="C14" s="7"/>
      <c r="D14" s="89" t="s">
        <v>38</v>
      </c>
      <c r="E14" s="2"/>
      <c r="F14" s="2"/>
      <c r="G14" s="2"/>
      <c r="H14" s="20" t="str">
        <f>I16</f>
        <v/>
      </c>
      <c r="I14" s="50" t="str">
        <f>IF(OR(ISBLANK(E14),ISBLANK(F14),ISBLANK(G14)),"",(F14-E14)-(G14-F14))</f>
        <v/>
      </c>
      <c r="J14" s="7"/>
      <c r="K14" s="43"/>
      <c r="L14" s="7"/>
      <c r="M14" s="87"/>
      <c r="N14" s="87"/>
      <c r="O14" s="87"/>
      <c r="P14" s="87"/>
      <c r="Q14" s="87"/>
      <c r="R14" s="87"/>
      <c r="S14" s="7"/>
      <c r="T14" s="7"/>
      <c r="U14" s="7"/>
    </row>
    <row r="15" spans="1:21">
      <c r="A15" s="3"/>
      <c r="B15" s="5"/>
      <c r="C15" s="7"/>
      <c r="D15" s="89" t="s">
        <v>39</v>
      </c>
      <c r="E15" s="2"/>
      <c r="F15" s="2"/>
      <c r="G15" s="2"/>
      <c r="H15" s="43"/>
      <c r="I15" s="50" t="str">
        <f>IF(OR(ISBLANK(E15),ISBLANK(F15),ISBLANK(G15)),"",(F15-E15)-(G15-F15))</f>
        <v/>
      </c>
      <c r="J15" s="7"/>
      <c r="K15" s="43"/>
      <c r="L15" s="7"/>
      <c r="M15" s="87"/>
      <c r="N15" s="87"/>
      <c r="O15" s="87"/>
      <c r="P15" s="87"/>
      <c r="Q15" s="87"/>
      <c r="R15" s="87"/>
      <c r="S15" s="7"/>
      <c r="T15" s="7"/>
      <c r="U15" s="7"/>
    </row>
    <row r="16" spans="1:21">
      <c r="A16" s="3"/>
      <c r="B16" s="5"/>
      <c r="C16" s="7"/>
      <c r="D16" s="7"/>
      <c r="E16" s="80"/>
      <c r="F16" s="80"/>
      <c r="G16" s="80"/>
      <c r="H16" s="66"/>
      <c r="I16" s="84" t="str">
        <f>IF(COUNT(I14,I15)=0,"",AVERAGE(I14,I15))</f>
        <v/>
      </c>
      <c r="J16" s="84" t="str">
        <f>IF(OR(I10="",COUNT(I14,I15)=0),"",(AVERAGE(I14,I15)-I10)/100)</f>
        <v/>
      </c>
      <c r="K16" s="5"/>
      <c r="L16" s="5"/>
      <c r="M16" s="5"/>
      <c r="N16" s="5"/>
      <c r="O16" s="5"/>
      <c r="P16" s="5"/>
      <c r="Q16" s="5"/>
      <c r="R16" s="5"/>
      <c r="S16" s="7"/>
      <c r="T16" s="7"/>
      <c r="U16" s="7"/>
    </row>
    <row r="17" spans="1:21" ht="16.5">
      <c r="A17" s="3"/>
      <c r="B17" s="5"/>
      <c r="C17" s="7"/>
      <c r="D17" s="7"/>
      <c r="E17" s="83" t="str">
        <f>J16</f>
        <v/>
      </c>
      <c r="F17" s="82" t="s">
        <v>46</v>
      </c>
      <c r="G17" s="73"/>
      <c r="H17" s="66"/>
      <c r="I17" s="7"/>
      <c r="J17" s="73"/>
      <c r="K17" s="5"/>
      <c r="L17" s="5"/>
      <c r="M17" s="5"/>
      <c r="N17" s="5"/>
      <c r="O17" s="5"/>
      <c r="P17" s="5"/>
      <c r="Q17" s="5"/>
      <c r="R17" s="5"/>
      <c r="S17" s="7"/>
      <c r="T17" s="7"/>
      <c r="U17" s="7"/>
    </row>
    <row r="18" spans="1:21">
      <c r="A18" s="3"/>
      <c r="B18" s="5"/>
      <c r="C18" s="7"/>
      <c r="D18" s="7"/>
      <c r="E18" s="85"/>
      <c r="F18" s="82"/>
      <c r="G18" s="73"/>
      <c r="H18" s="66"/>
      <c r="I18" s="73"/>
      <c r="J18" s="73"/>
      <c r="K18" s="5"/>
      <c r="L18" s="5"/>
      <c r="M18" s="5"/>
      <c r="N18" s="5"/>
      <c r="O18" s="5"/>
      <c r="P18" s="5"/>
      <c r="Q18" s="5"/>
      <c r="R18" s="5"/>
      <c r="S18" s="7"/>
      <c r="T18" s="7"/>
      <c r="U18" s="7"/>
    </row>
    <row r="19" spans="1:21">
      <c r="A19" s="3"/>
      <c r="B19" s="5"/>
      <c r="C19" s="5"/>
      <c r="D19" s="7"/>
      <c r="E19" s="32" t="s">
        <v>17</v>
      </c>
      <c r="F19" s="4"/>
      <c r="G19" s="5"/>
      <c r="H19" s="5"/>
      <c r="I19" s="5"/>
      <c r="J19" s="5"/>
      <c r="K19" s="7"/>
      <c r="L19" s="7"/>
      <c r="M19" s="32" t="s">
        <v>1</v>
      </c>
      <c r="N19" s="7"/>
      <c r="O19" s="7"/>
      <c r="P19" s="43"/>
      <c r="Q19" s="5"/>
      <c r="R19" s="5"/>
      <c r="S19" s="5"/>
      <c r="T19" s="5"/>
      <c r="U19" s="7"/>
    </row>
    <row r="20" spans="1:21" ht="31.5">
      <c r="A20" s="3"/>
      <c r="B20" s="5"/>
      <c r="C20" s="7"/>
      <c r="D20" s="9" t="s">
        <v>33</v>
      </c>
      <c r="E20" s="9" t="s">
        <v>37</v>
      </c>
      <c r="F20" s="68" t="s">
        <v>23</v>
      </c>
      <c r="G20" s="68" t="s">
        <v>24</v>
      </c>
      <c r="H20" s="68" t="s">
        <v>35</v>
      </c>
      <c r="I20" s="49" t="s">
        <v>18</v>
      </c>
      <c r="J20" s="49" t="s">
        <v>61</v>
      </c>
      <c r="K20" s="7"/>
      <c r="L20" s="64" t="s">
        <v>19</v>
      </c>
      <c r="M20" s="9" t="s">
        <v>62</v>
      </c>
      <c r="N20" s="49" t="s">
        <v>21</v>
      </c>
      <c r="O20" s="64" t="s">
        <v>36</v>
      </c>
      <c r="P20" s="9" t="s">
        <v>34</v>
      </c>
      <c r="Q20" s="7"/>
      <c r="R20" s="7"/>
      <c r="S20" s="5"/>
      <c r="T20" s="5"/>
      <c r="U20" s="7"/>
    </row>
    <row r="21" spans="1:21" ht="15.75">
      <c r="A21" s="3"/>
      <c r="B21" s="5"/>
      <c r="C21" s="7"/>
      <c r="D21" s="65" t="s">
        <v>49</v>
      </c>
      <c r="E21" s="114">
        <v>0</v>
      </c>
      <c r="F21" s="2"/>
      <c r="G21" s="2"/>
      <c r="H21" s="2"/>
      <c r="I21" s="50" t="str">
        <f>IF(OR(ISBLANK(F21),ISBLANK(G21),ISBLANK(H21)),"",(G21-F21)-(H21-G21))</f>
        <v/>
      </c>
      <c r="J21" s="84" t="str">
        <f>IF(COUNT(I21:I22)=0,"",(AVERAGE(I21:I22)))</f>
        <v/>
      </c>
      <c r="K21" s="7"/>
      <c r="L21" s="84" t="str">
        <f>IF(OR($I$10="",COUNT(I21:I22)=0),"",(AVERAGE(I21:I22)-$I$10))</f>
        <v/>
      </c>
      <c r="M21" s="99" t="str">
        <f>L21</f>
        <v/>
      </c>
      <c r="N21" s="49"/>
      <c r="O21" s="64"/>
      <c r="P21" s="97"/>
      <c r="Q21" s="7"/>
      <c r="R21" s="7"/>
      <c r="S21" s="5"/>
      <c r="T21" s="5"/>
      <c r="U21" s="7"/>
    </row>
    <row r="22" spans="1:21" ht="15.75">
      <c r="A22" s="3"/>
      <c r="B22" s="5"/>
      <c r="C22" s="7"/>
      <c r="D22" s="65" t="s">
        <v>50</v>
      </c>
      <c r="E22" s="115"/>
      <c r="F22" s="2"/>
      <c r="G22" s="2"/>
      <c r="H22" s="2"/>
      <c r="I22" s="50" t="str">
        <f t="shared" ref="I22:I31" si="0">IF(OR(ISBLANK(F22),ISBLANK(G22),ISBLANK(H22)),"",(G22-F22)-(H22-G22))</f>
        <v/>
      </c>
      <c r="J22" s="64"/>
      <c r="K22" s="7"/>
      <c r="L22" s="84"/>
      <c r="M22" s="97"/>
      <c r="N22" s="49"/>
      <c r="O22" s="64"/>
      <c r="P22" s="97"/>
      <c r="Q22" s="7"/>
      <c r="R22" s="7"/>
      <c r="S22" s="5"/>
      <c r="T22" s="5"/>
      <c r="U22" s="7"/>
    </row>
    <row r="23" spans="1:21">
      <c r="A23" s="3"/>
      <c r="B23" s="5"/>
      <c r="C23" s="7"/>
      <c r="D23" s="65" t="s">
        <v>56</v>
      </c>
      <c r="E23" s="114">
        <v>25</v>
      </c>
      <c r="F23" s="2"/>
      <c r="G23" s="2"/>
      <c r="H23" s="2"/>
      <c r="I23" s="50" t="str">
        <f t="shared" si="0"/>
        <v/>
      </c>
      <c r="J23" s="84" t="str">
        <f>IF(COUNT(I23:I24)=0,"",(AVERAGE(I23:I24)))</f>
        <v/>
      </c>
      <c r="K23" s="7"/>
      <c r="L23" s="84" t="str">
        <f>IF(OR($I$10="",COUNT(I23:I24)=0),"",(AVERAGE(I23:I24)-$I$10))</f>
        <v/>
      </c>
      <c r="M23" s="99" t="str">
        <f>L23</f>
        <v/>
      </c>
      <c r="N23" s="84" t="str">
        <f>IF((OR($I$10="",L23="")),"",E23/L23)</f>
        <v/>
      </c>
      <c r="O23" s="64"/>
      <c r="P23" s="98" t="str">
        <f>N23</f>
        <v/>
      </c>
      <c r="Q23" s="7"/>
      <c r="R23" s="7"/>
      <c r="S23" s="5"/>
      <c r="T23" s="5"/>
      <c r="U23" s="7"/>
    </row>
    <row r="24" spans="1:21" ht="15.75">
      <c r="A24" s="3"/>
      <c r="B24" s="5"/>
      <c r="C24" s="7"/>
      <c r="D24" s="65" t="s">
        <v>51</v>
      </c>
      <c r="E24" s="115"/>
      <c r="F24" s="2"/>
      <c r="G24" s="2"/>
      <c r="H24" s="2"/>
      <c r="I24" s="50" t="str">
        <f t="shared" si="0"/>
        <v/>
      </c>
      <c r="J24" s="64"/>
      <c r="K24" s="7"/>
      <c r="L24" s="84"/>
      <c r="M24" s="97"/>
      <c r="N24" s="49"/>
      <c r="O24" s="64"/>
      <c r="P24" s="98"/>
      <c r="Q24" s="7"/>
      <c r="R24" s="7"/>
      <c r="S24" s="5"/>
      <c r="T24" s="5"/>
      <c r="U24" s="7"/>
    </row>
    <row r="25" spans="1:21">
      <c r="A25" s="3"/>
      <c r="B25" s="5"/>
      <c r="C25" s="7"/>
      <c r="D25" s="65" t="s">
        <v>57</v>
      </c>
      <c r="E25" s="114">
        <v>50</v>
      </c>
      <c r="F25" s="2"/>
      <c r="G25" s="2"/>
      <c r="H25" s="2"/>
      <c r="I25" s="50" t="str">
        <f t="shared" si="0"/>
        <v/>
      </c>
      <c r="J25" s="84" t="str">
        <f>IF(COUNT(I25:I26)=0,"",(AVERAGE(I25:I26)))</f>
        <v/>
      </c>
      <c r="K25" s="7"/>
      <c r="L25" s="84" t="str">
        <f>IF(OR($I$10="",COUNT(I25:I26)=0),"",(AVERAGE(I25:I26)-$I$10))</f>
        <v/>
      </c>
      <c r="M25" s="99" t="str">
        <f>L25</f>
        <v/>
      </c>
      <c r="N25" s="84" t="str">
        <f>IF((OR($I$10="",L25="")),"",E25/L25)</f>
        <v/>
      </c>
      <c r="O25" s="64"/>
      <c r="P25" s="98" t="str">
        <f>N25</f>
        <v/>
      </c>
      <c r="Q25" s="7"/>
      <c r="R25" s="7"/>
      <c r="S25" s="5"/>
      <c r="T25" s="5"/>
      <c r="U25" s="7"/>
    </row>
    <row r="26" spans="1:21" ht="15.75">
      <c r="A26" s="3"/>
      <c r="B26" s="5"/>
      <c r="C26" s="7"/>
      <c r="D26" s="65" t="s">
        <v>52</v>
      </c>
      <c r="E26" s="115"/>
      <c r="F26" s="2"/>
      <c r="G26" s="2"/>
      <c r="H26" s="2"/>
      <c r="I26" s="50" t="str">
        <f t="shared" si="0"/>
        <v/>
      </c>
      <c r="J26" s="64"/>
      <c r="K26" s="7"/>
      <c r="L26" s="84"/>
      <c r="M26" s="97"/>
      <c r="N26" s="49"/>
      <c r="O26" s="64"/>
      <c r="P26" s="98"/>
      <c r="Q26" s="7"/>
      <c r="R26" s="7"/>
      <c r="S26" s="5"/>
      <c r="T26" s="5"/>
      <c r="U26" s="7"/>
    </row>
    <row r="27" spans="1:21">
      <c r="A27" s="3"/>
      <c r="B27" s="5"/>
      <c r="C27" s="7"/>
      <c r="D27" s="65" t="s">
        <v>58</v>
      </c>
      <c r="E27" s="114">
        <v>100</v>
      </c>
      <c r="F27" s="2"/>
      <c r="G27" s="2"/>
      <c r="H27" s="2"/>
      <c r="I27" s="50" t="str">
        <f t="shared" si="0"/>
        <v/>
      </c>
      <c r="J27" s="84" t="str">
        <f>IF(COUNT(I27:I28)=0,"",(AVERAGE(I27:I28)))</f>
        <v/>
      </c>
      <c r="K27" s="7"/>
      <c r="L27" s="84" t="str">
        <f>IF(OR($I$10="",COUNT(I27:I28)=0),"",(AVERAGE(I27:I28)-$I$10))</f>
        <v/>
      </c>
      <c r="M27" s="99" t="str">
        <f>L27</f>
        <v/>
      </c>
      <c r="N27" s="84" t="str">
        <f>IF((OR($I$10="",L27="")),"",E27/L27)</f>
        <v/>
      </c>
      <c r="O27" s="59"/>
      <c r="P27" s="98" t="str">
        <f>N27</f>
        <v/>
      </c>
      <c r="Q27" s="7"/>
      <c r="R27" s="7"/>
      <c r="S27" s="5"/>
      <c r="T27" s="5"/>
      <c r="U27" s="7"/>
    </row>
    <row r="28" spans="1:21" ht="15.75">
      <c r="A28" s="3"/>
      <c r="B28" s="5"/>
      <c r="C28" s="7"/>
      <c r="D28" s="65" t="s">
        <v>53</v>
      </c>
      <c r="E28" s="115"/>
      <c r="F28" s="2"/>
      <c r="G28" s="2"/>
      <c r="H28" s="2"/>
      <c r="I28" s="50" t="str">
        <f t="shared" si="0"/>
        <v/>
      </c>
      <c r="J28" s="64"/>
      <c r="K28" s="7"/>
      <c r="L28" s="84"/>
      <c r="M28" s="97"/>
      <c r="N28" s="49"/>
      <c r="O28" s="51" t="str">
        <f>IF(OR(ISBLANK(Std_Concentration__mg_L),ISERROR(Change_abs_std),ISERROR([M]_microg_abs),Std_Concentration__mg_L=0),"",[M]_microg_abs)</f>
        <v/>
      </c>
      <c r="P28" s="98"/>
      <c r="Q28" s="7"/>
      <c r="R28" s="7"/>
      <c r="S28" s="5"/>
      <c r="T28" s="5"/>
      <c r="U28" s="7"/>
    </row>
    <row r="29" spans="1:21">
      <c r="A29" s="3"/>
      <c r="B29" s="5"/>
      <c r="C29" s="7"/>
      <c r="D29" s="65" t="s">
        <v>60</v>
      </c>
      <c r="E29" s="114">
        <v>125</v>
      </c>
      <c r="F29" s="2"/>
      <c r="G29" s="2"/>
      <c r="H29" s="2"/>
      <c r="I29" s="50" t="str">
        <f t="shared" si="0"/>
        <v/>
      </c>
      <c r="J29" s="84" t="str">
        <f>IF(COUNT(I29:I30)=0,"",(AVERAGE(I29:I30)))</f>
        <v/>
      </c>
      <c r="K29" s="7"/>
      <c r="L29" s="84" t="str">
        <f>IF(OR($I$10="",COUNT(I29:I30)=0),"",(AVERAGE(I29:I30)-$I$10))</f>
        <v/>
      </c>
      <c r="M29" s="99" t="str">
        <f>L29</f>
        <v/>
      </c>
      <c r="N29" s="84" t="str">
        <f>IF((OR($I$10="",L29="")),"",E29/L29)</f>
        <v/>
      </c>
      <c r="O29" s="51" t="str">
        <f>IF(OR(ISBLANK(Std_Concentration__mg_L),ISERROR(Change_abs_std),ISERROR([M]_microg_abs),Std_Concentration__mg_L=0),"",[M]_microg_abs)</f>
        <v/>
      </c>
      <c r="P29" s="98" t="str">
        <f>N29</f>
        <v/>
      </c>
      <c r="Q29" s="7"/>
      <c r="R29" s="7"/>
      <c r="S29" s="5"/>
      <c r="T29" s="5"/>
      <c r="U29" s="7"/>
    </row>
    <row r="30" spans="1:21" ht="15.75">
      <c r="A30" s="3"/>
      <c r="B30" s="5"/>
      <c r="C30" s="7"/>
      <c r="D30" s="65" t="s">
        <v>54</v>
      </c>
      <c r="E30" s="115"/>
      <c r="F30" s="2"/>
      <c r="G30" s="2"/>
      <c r="H30" s="2"/>
      <c r="I30" s="50" t="str">
        <f t="shared" si="0"/>
        <v/>
      </c>
      <c r="J30" s="64"/>
      <c r="K30" s="7"/>
      <c r="L30" s="84"/>
      <c r="M30" s="97"/>
      <c r="N30" s="49"/>
      <c r="O30" s="51" t="str">
        <f>IF(OR(ISBLANK(Std_Concentration__mg_L),ISERROR(Change_abs_std),ISERROR([M]_microg_abs),Std_Concentration__mg_L=0),"",[M]_microg_abs)</f>
        <v/>
      </c>
      <c r="P30" s="98"/>
      <c r="Q30" s="7"/>
      <c r="R30" s="7"/>
      <c r="S30" s="5"/>
      <c r="T30" s="5"/>
      <c r="U30" s="7"/>
    </row>
    <row r="31" spans="1:21">
      <c r="A31" s="3"/>
      <c r="B31" s="5"/>
      <c r="C31" s="7"/>
      <c r="D31" s="65" t="s">
        <v>59</v>
      </c>
      <c r="E31" s="114">
        <v>150</v>
      </c>
      <c r="F31" s="2"/>
      <c r="G31" s="2"/>
      <c r="H31" s="2"/>
      <c r="I31" s="50" t="str">
        <f t="shared" si="0"/>
        <v/>
      </c>
      <c r="J31" s="84" t="str">
        <f>IF(COUNT(I31:I32)=0,"",(AVERAGE(I31:I32)))</f>
        <v/>
      </c>
      <c r="K31" s="7"/>
      <c r="L31" s="84" t="str">
        <f>IF(OR($I$10="",COUNT(I31:I32)=0),"",(AVERAGE(I31:I32)-$I$10))</f>
        <v/>
      </c>
      <c r="M31" s="99" t="str">
        <f>L31</f>
        <v/>
      </c>
      <c r="N31" s="84" t="str">
        <f>IF((OR($I$10="",L31="")),"",E31/L31)</f>
        <v/>
      </c>
      <c r="O31" s="51" t="str">
        <f>IF(OR(ISBLANK(Std_Concentration__mg_L),ISERROR(Change_abs_std),ISERROR([M]_microg_abs),Std_Concentration__mg_L=0),"",[M]_microg_abs)</f>
        <v/>
      </c>
      <c r="P31" s="98" t="str">
        <f>N31</f>
        <v/>
      </c>
      <c r="Q31" s="7"/>
      <c r="R31" s="9" t="s">
        <v>20</v>
      </c>
      <c r="S31" s="64" t="s">
        <v>20</v>
      </c>
      <c r="T31" s="7"/>
      <c r="U31" s="7"/>
    </row>
    <row r="32" spans="1:21" ht="15.75">
      <c r="A32" s="3"/>
      <c r="B32" s="5"/>
      <c r="C32" s="7"/>
      <c r="D32" s="65" t="s">
        <v>55</v>
      </c>
      <c r="E32" s="115"/>
      <c r="F32" s="2"/>
      <c r="G32" s="2"/>
      <c r="H32" s="2"/>
      <c r="I32" s="50" t="str">
        <f>IF(OR(ISBLANK(F32),ISBLANK(G32),ISBLANK(H32)),"",(G32-F32)-(H32-G32))</f>
        <v/>
      </c>
      <c r="J32" s="64"/>
      <c r="K32" s="7"/>
      <c r="L32" s="84"/>
      <c r="M32" s="97"/>
      <c r="N32" s="49"/>
      <c r="O32" s="51" t="str">
        <f>IF(OR(ISBLANK(Std_Concentration__mg_L),ISERROR(Change_abs_std),ISERROR([M]_microg_abs),Std_Concentration__mg_L=0),"",[M]_microg_abs)</f>
        <v/>
      </c>
      <c r="P32" s="98"/>
      <c r="Q32" s="7"/>
      <c r="R32" s="96" t="str">
        <f>S32</f>
        <v/>
      </c>
      <c r="S32" s="63" t="str">
        <f>IF(COUNT(P23:P32)&lt;3,"",AVERAGE(P23:P32))</f>
        <v/>
      </c>
      <c r="T32" s="7"/>
      <c r="U32" s="7"/>
    </row>
    <row r="33" spans="1:21">
      <c r="A33" s="3"/>
      <c r="B33" s="5"/>
      <c r="C33" s="7"/>
      <c r="D33" s="7"/>
      <c r="E33" s="15"/>
      <c r="F33" s="15"/>
      <c r="G33" s="7"/>
      <c r="H33" s="7"/>
      <c r="I33" s="7"/>
      <c r="J33" s="7"/>
      <c r="K33" s="5"/>
      <c r="L33" s="5"/>
      <c r="M33" s="5"/>
      <c r="N33" s="5"/>
      <c r="O33" s="5"/>
      <c r="P33" s="5"/>
      <c r="Q33" s="5"/>
      <c r="R33" s="5"/>
      <c r="S33" s="5"/>
      <c r="T33" s="5"/>
      <c r="U33" s="7"/>
    </row>
    <row r="34" spans="1:21">
      <c r="A34" s="3"/>
      <c r="B34" s="5"/>
      <c r="C34" s="53"/>
      <c r="D34" s="5"/>
      <c r="E34" s="32" t="s">
        <v>12</v>
      </c>
      <c r="F34" s="5"/>
      <c r="G34" s="5"/>
      <c r="H34" s="5"/>
      <c r="I34" s="5"/>
      <c r="J34" s="5"/>
      <c r="K34" s="7"/>
      <c r="L34" s="33"/>
      <c r="M34" s="32" t="s">
        <v>1</v>
      </c>
      <c r="N34" s="5"/>
      <c r="O34" s="5"/>
      <c r="P34" s="5"/>
      <c r="Q34" s="7"/>
      <c r="R34" s="7"/>
      <c r="S34" s="5"/>
      <c r="T34" s="5"/>
      <c r="U34" s="7"/>
    </row>
    <row r="35" spans="1:21" s="58" customFormat="1" ht="31.5">
      <c r="A35" s="54"/>
      <c r="B35" s="55"/>
      <c r="C35" s="56"/>
      <c r="D35" s="8" t="s">
        <v>0</v>
      </c>
      <c r="E35" s="68" t="s">
        <v>23</v>
      </c>
      <c r="F35" s="68" t="s">
        <v>24</v>
      </c>
      <c r="G35" s="68" t="s">
        <v>35</v>
      </c>
      <c r="H35" s="9" t="s">
        <v>22</v>
      </c>
      <c r="I35" s="86"/>
      <c r="J35" s="49" t="s">
        <v>27</v>
      </c>
      <c r="K35" s="57"/>
      <c r="L35" s="49" t="s">
        <v>25</v>
      </c>
      <c r="M35" s="45" t="s">
        <v>73</v>
      </c>
      <c r="N35" s="64" t="s">
        <v>28</v>
      </c>
      <c r="O35" s="49" t="s">
        <v>44</v>
      </c>
      <c r="P35" s="9" t="s">
        <v>29</v>
      </c>
      <c r="Q35" s="57"/>
      <c r="R35" s="69" t="s">
        <v>26</v>
      </c>
      <c r="S35" s="64" t="s">
        <v>30</v>
      </c>
      <c r="T35" s="9" t="s">
        <v>31</v>
      </c>
      <c r="U35" s="57"/>
    </row>
    <row r="36" spans="1:21">
      <c r="A36" s="3"/>
      <c r="B36" s="5"/>
      <c r="C36" s="52">
        <v>1</v>
      </c>
      <c r="D36" s="1"/>
      <c r="E36" s="2"/>
      <c r="F36" s="2"/>
      <c r="G36" s="2"/>
      <c r="H36" s="67">
        <v>1</v>
      </c>
      <c r="I36" s="5"/>
      <c r="J36" s="50" t="str">
        <f t="shared" ref="J36:J75" si="1">IF(OR(ISBLANK(A1_Sample),ISBLANK(A2_sample),ISBLANK(A3_Sample)),"",(A2_sample-A1_Sample)-(A3_Sample-A2_sample))</f>
        <v/>
      </c>
      <c r="K36" s="7"/>
      <c r="L36" s="59" t="e">
        <f t="shared" ref="L36:L75" si="2">IF(OR(Mean_M=""),((Change_absorbance_TSO2-$I$10)/FSOSTD)*Dilution____fold,(Change_absorbance_TSO2-$I$10)*Dilution____fold*Mean_M)</f>
        <v>#VALUE!</v>
      </c>
      <c r="M36" s="20" t="str">
        <f>J36</f>
        <v/>
      </c>
      <c r="N36" s="50" t="str">
        <f>IF(OR(ISERROR(Concentration__mg_L),Change_absorbance_TSO2="",ISBLANK(Dilution____fold),Dilution____fold=0),"",Concentration__mg_L)</f>
        <v/>
      </c>
      <c r="O36" s="59" t="e">
        <f>(100/Concentration__gL)*(Concentration__mg_L_TSO2/1000)</f>
        <v>#DIV/0!</v>
      </c>
      <c r="P36" s="20" t="str">
        <f>N36</f>
        <v/>
      </c>
      <c r="Q36" s="7"/>
      <c r="R36" s="21"/>
      <c r="S36" s="50" t="str">
        <f t="shared" ref="S36:S75" si="3">IF(OR(Concentration__mg_L_TSO2="",ISBLANK(Concentration__gL),ISERROR(Concentration_g_100g_TSO2)),"",Concentration_g_100g_TSO2)</f>
        <v/>
      </c>
      <c r="T36" s="20" t="str">
        <f t="shared" ref="T36:T75" si="4">S36</f>
        <v/>
      </c>
      <c r="U36" s="7"/>
    </row>
    <row r="37" spans="1:21">
      <c r="A37" s="3"/>
      <c r="B37" s="5"/>
      <c r="C37" s="52">
        <v>2</v>
      </c>
      <c r="D37" s="1"/>
      <c r="E37" s="2"/>
      <c r="F37" s="2"/>
      <c r="G37" s="2"/>
      <c r="H37" s="67">
        <v>1</v>
      </c>
      <c r="I37" s="5"/>
      <c r="J37" s="50" t="str">
        <f t="shared" si="1"/>
        <v/>
      </c>
      <c r="K37" s="7"/>
      <c r="L37" s="59" t="e">
        <f t="shared" si="2"/>
        <v>#VALUE!</v>
      </c>
      <c r="M37" s="20" t="str">
        <f>J37</f>
        <v/>
      </c>
      <c r="N37" s="50" t="str">
        <f t="shared" ref="N37:N75" si="5">IF(OR(ISERROR(Concentration__mg_L),Change_absorbance_TSO2="",ISBLANK(Dilution____fold),Dilution____fold=0),"",Concentration__mg_L)</f>
        <v/>
      </c>
      <c r="O37" s="59" t="e">
        <f>(100/Concentration__gL)*(Concentration__mg_L_TSO2/1000)</f>
        <v>#DIV/0!</v>
      </c>
      <c r="P37" s="20" t="str">
        <f t="shared" ref="P37:P75" si="6">N37</f>
        <v/>
      </c>
      <c r="Q37" s="7"/>
      <c r="R37" s="21"/>
      <c r="S37" s="50" t="str">
        <f t="shared" si="3"/>
        <v/>
      </c>
      <c r="T37" s="20" t="str">
        <f t="shared" si="4"/>
        <v/>
      </c>
      <c r="U37" s="7"/>
    </row>
    <row r="38" spans="1:21">
      <c r="A38" s="3"/>
      <c r="B38" s="5"/>
      <c r="C38" s="52">
        <v>3</v>
      </c>
      <c r="D38" s="1"/>
      <c r="E38" s="2"/>
      <c r="F38" s="2"/>
      <c r="G38" s="2"/>
      <c r="H38" s="67">
        <v>1</v>
      </c>
      <c r="I38" s="5"/>
      <c r="J38" s="50" t="str">
        <f t="shared" si="1"/>
        <v/>
      </c>
      <c r="K38" s="7"/>
      <c r="L38" s="59" t="e">
        <f t="shared" si="2"/>
        <v>#VALUE!</v>
      </c>
      <c r="M38" s="20" t="str">
        <f t="shared" ref="M38:M75" si="7">J38</f>
        <v/>
      </c>
      <c r="N38" s="50" t="str">
        <f t="shared" si="5"/>
        <v/>
      </c>
      <c r="O38" s="59" t="e">
        <f t="shared" ref="O38:O75" si="8">(100/Concentration__gL)*(Concentration__mg_L_TSO2/1000)</f>
        <v>#DIV/0!</v>
      </c>
      <c r="P38" s="20" t="str">
        <f t="shared" si="6"/>
        <v/>
      </c>
      <c r="Q38" s="7"/>
      <c r="R38" s="21"/>
      <c r="S38" s="50" t="str">
        <f t="shared" si="3"/>
        <v/>
      </c>
      <c r="T38" s="20" t="str">
        <f t="shared" si="4"/>
        <v/>
      </c>
      <c r="U38" s="7"/>
    </row>
    <row r="39" spans="1:21">
      <c r="A39" s="3"/>
      <c r="B39" s="5"/>
      <c r="C39" s="52">
        <v>4</v>
      </c>
      <c r="D39" s="1"/>
      <c r="E39" s="2"/>
      <c r="F39" s="2"/>
      <c r="G39" s="2"/>
      <c r="H39" s="67">
        <v>1</v>
      </c>
      <c r="I39" s="5"/>
      <c r="J39" s="50" t="str">
        <f t="shared" si="1"/>
        <v/>
      </c>
      <c r="K39" s="7"/>
      <c r="L39" s="59" t="e">
        <f t="shared" si="2"/>
        <v>#VALUE!</v>
      </c>
      <c r="M39" s="20" t="str">
        <f t="shared" si="7"/>
        <v/>
      </c>
      <c r="N39" s="50" t="str">
        <f t="shared" si="5"/>
        <v/>
      </c>
      <c r="O39" s="59" t="e">
        <f t="shared" si="8"/>
        <v>#DIV/0!</v>
      </c>
      <c r="P39" s="20" t="str">
        <f t="shared" si="6"/>
        <v/>
      </c>
      <c r="Q39" s="7"/>
      <c r="R39" s="21"/>
      <c r="S39" s="50" t="str">
        <f t="shared" si="3"/>
        <v/>
      </c>
      <c r="T39" s="20" t="str">
        <f t="shared" si="4"/>
        <v/>
      </c>
      <c r="U39" s="7"/>
    </row>
    <row r="40" spans="1:21">
      <c r="A40" s="3"/>
      <c r="B40" s="5"/>
      <c r="C40" s="52">
        <v>5</v>
      </c>
      <c r="D40" s="1"/>
      <c r="E40" s="2"/>
      <c r="F40" s="2"/>
      <c r="G40" s="2"/>
      <c r="H40" s="67">
        <v>1</v>
      </c>
      <c r="I40" s="5"/>
      <c r="J40" s="50" t="str">
        <f t="shared" si="1"/>
        <v/>
      </c>
      <c r="K40" s="7"/>
      <c r="L40" s="59" t="e">
        <f t="shared" si="2"/>
        <v>#VALUE!</v>
      </c>
      <c r="M40" s="20" t="str">
        <f t="shared" si="7"/>
        <v/>
      </c>
      <c r="N40" s="50" t="str">
        <f t="shared" si="5"/>
        <v/>
      </c>
      <c r="O40" s="59" t="e">
        <f t="shared" si="8"/>
        <v>#DIV/0!</v>
      </c>
      <c r="P40" s="20" t="str">
        <f t="shared" si="6"/>
        <v/>
      </c>
      <c r="Q40" s="7"/>
      <c r="R40" s="21"/>
      <c r="S40" s="50" t="str">
        <f t="shared" si="3"/>
        <v/>
      </c>
      <c r="T40" s="20" t="str">
        <f t="shared" si="4"/>
        <v/>
      </c>
      <c r="U40" s="7"/>
    </row>
    <row r="41" spans="1:21">
      <c r="A41" s="3"/>
      <c r="B41" s="5"/>
      <c r="C41" s="52">
        <v>6</v>
      </c>
      <c r="D41" s="1"/>
      <c r="E41" s="2"/>
      <c r="F41" s="2"/>
      <c r="G41" s="2"/>
      <c r="H41" s="67">
        <v>1</v>
      </c>
      <c r="I41" s="5"/>
      <c r="J41" s="50" t="str">
        <f t="shared" si="1"/>
        <v/>
      </c>
      <c r="K41" s="7"/>
      <c r="L41" s="59" t="e">
        <f t="shared" si="2"/>
        <v>#VALUE!</v>
      </c>
      <c r="M41" s="20" t="str">
        <f t="shared" si="7"/>
        <v/>
      </c>
      <c r="N41" s="50" t="str">
        <f t="shared" si="5"/>
        <v/>
      </c>
      <c r="O41" s="59" t="e">
        <f t="shared" si="8"/>
        <v>#DIV/0!</v>
      </c>
      <c r="P41" s="20" t="str">
        <f t="shared" si="6"/>
        <v/>
      </c>
      <c r="Q41" s="7"/>
      <c r="R41" s="21"/>
      <c r="S41" s="50" t="str">
        <f t="shared" si="3"/>
        <v/>
      </c>
      <c r="T41" s="20" t="str">
        <f t="shared" si="4"/>
        <v/>
      </c>
      <c r="U41" s="7"/>
    </row>
    <row r="42" spans="1:21">
      <c r="A42" s="3"/>
      <c r="B42" s="5"/>
      <c r="C42" s="52">
        <v>7</v>
      </c>
      <c r="D42" s="1"/>
      <c r="E42" s="2"/>
      <c r="F42" s="2"/>
      <c r="G42" s="2"/>
      <c r="H42" s="67">
        <v>1</v>
      </c>
      <c r="I42" s="5"/>
      <c r="J42" s="50" t="str">
        <f t="shared" si="1"/>
        <v/>
      </c>
      <c r="K42" s="7"/>
      <c r="L42" s="59" t="e">
        <f t="shared" si="2"/>
        <v>#VALUE!</v>
      </c>
      <c r="M42" s="20" t="str">
        <f t="shared" si="7"/>
        <v/>
      </c>
      <c r="N42" s="50" t="str">
        <f t="shared" si="5"/>
        <v/>
      </c>
      <c r="O42" s="59" t="e">
        <f t="shared" si="8"/>
        <v>#DIV/0!</v>
      </c>
      <c r="P42" s="20" t="str">
        <f t="shared" si="6"/>
        <v/>
      </c>
      <c r="Q42" s="7"/>
      <c r="R42" s="21"/>
      <c r="S42" s="50" t="str">
        <f t="shared" si="3"/>
        <v/>
      </c>
      <c r="T42" s="20" t="str">
        <f t="shared" si="4"/>
        <v/>
      </c>
      <c r="U42" s="7"/>
    </row>
    <row r="43" spans="1:21">
      <c r="A43" s="3"/>
      <c r="B43" s="5"/>
      <c r="C43" s="52">
        <v>8</v>
      </c>
      <c r="D43" s="1"/>
      <c r="E43" s="2"/>
      <c r="F43" s="2"/>
      <c r="G43" s="2"/>
      <c r="H43" s="67">
        <v>1</v>
      </c>
      <c r="I43" s="5"/>
      <c r="J43" s="50" t="str">
        <f t="shared" si="1"/>
        <v/>
      </c>
      <c r="K43" s="7"/>
      <c r="L43" s="59" t="e">
        <f t="shared" si="2"/>
        <v>#VALUE!</v>
      </c>
      <c r="M43" s="20" t="str">
        <f t="shared" si="7"/>
        <v/>
      </c>
      <c r="N43" s="50" t="str">
        <f t="shared" si="5"/>
        <v/>
      </c>
      <c r="O43" s="59" t="e">
        <f t="shared" si="8"/>
        <v>#DIV/0!</v>
      </c>
      <c r="P43" s="20" t="str">
        <f t="shared" si="6"/>
        <v/>
      </c>
      <c r="Q43" s="7"/>
      <c r="R43" s="21"/>
      <c r="S43" s="50" t="str">
        <f t="shared" si="3"/>
        <v/>
      </c>
      <c r="T43" s="20" t="str">
        <f t="shared" si="4"/>
        <v/>
      </c>
      <c r="U43" s="7"/>
    </row>
    <row r="44" spans="1:21">
      <c r="A44" s="3"/>
      <c r="B44" s="5"/>
      <c r="C44" s="52">
        <v>9</v>
      </c>
      <c r="D44" s="1"/>
      <c r="E44" s="2"/>
      <c r="F44" s="2"/>
      <c r="G44" s="2"/>
      <c r="H44" s="67">
        <v>1</v>
      </c>
      <c r="I44" s="5"/>
      <c r="J44" s="50" t="str">
        <f t="shared" si="1"/>
        <v/>
      </c>
      <c r="K44" s="7"/>
      <c r="L44" s="59" t="e">
        <f t="shared" si="2"/>
        <v>#VALUE!</v>
      </c>
      <c r="M44" s="20" t="str">
        <f t="shared" si="7"/>
        <v/>
      </c>
      <c r="N44" s="50" t="str">
        <f t="shared" si="5"/>
        <v/>
      </c>
      <c r="O44" s="59" t="e">
        <f t="shared" si="8"/>
        <v>#DIV/0!</v>
      </c>
      <c r="P44" s="20" t="str">
        <f t="shared" si="6"/>
        <v/>
      </c>
      <c r="Q44" s="7"/>
      <c r="R44" s="21"/>
      <c r="S44" s="50" t="str">
        <f t="shared" si="3"/>
        <v/>
      </c>
      <c r="T44" s="20" t="str">
        <f t="shared" si="4"/>
        <v/>
      </c>
      <c r="U44" s="7"/>
    </row>
    <row r="45" spans="1:21">
      <c r="A45" s="3"/>
      <c r="B45" s="5"/>
      <c r="C45" s="52">
        <v>10</v>
      </c>
      <c r="D45" s="1"/>
      <c r="E45" s="2"/>
      <c r="F45" s="2"/>
      <c r="G45" s="2"/>
      <c r="H45" s="67">
        <v>1</v>
      </c>
      <c r="I45" s="5"/>
      <c r="J45" s="50" t="str">
        <f t="shared" si="1"/>
        <v/>
      </c>
      <c r="K45" s="7"/>
      <c r="L45" s="59" t="e">
        <f t="shared" si="2"/>
        <v>#VALUE!</v>
      </c>
      <c r="M45" s="20" t="str">
        <f t="shared" si="7"/>
        <v/>
      </c>
      <c r="N45" s="50" t="str">
        <f t="shared" si="5"/>
        <v/>
      </c>
      <c r="O45" s="59" t="e">
        <f t="shared" si="8"/>
        <v>#DIV/0!</v>
      </c>
      <c r="P45" s="20" t="str">
        <f t="shared" si="6"/>
        <v/>
      </c>
      <c r="Q45" s="7"/>
      <c r="R45" s="21"/>
      <c r="S45" s="50" t="str">
        <f t="shared" si="3"/>
        <v/>
      </c>
      <c r="T45" s="20" t="str">
        <f t="shared" si="4"/>
        <v/>
      </c>
      <c r="U45" s="7"/>
    </row>
    <row r="46" spans="1:21">
      <c r="A46" s="3"/>
      <c r="B46" s="5"/>
      <c r="C46" s="52">
        <v>11</v>
      </c>
      <c r="D46" s="1"/>
      <c r="E46" s="2"/>
      <c r="F46" s="2"/>
      <c r="G46" s="2"/>
      <c r="H46" s="67">
        <v>1</v>
      </c>
      <c r="I46" s="5"/>
      <c r="J46" s="50" t="str">
        <f t="shared" si="1"/>
        <v/>
      </c>
      <c r="K46" s="7"/>
      <c r="L46" s="59" t="e">
        <f t="shared" si="2"/>
        <v>#VALUE!</v>
      </c>
      <c r="M46" s="20" t="str">
        <f t="shared" si="7"/>
        <v/>
      </c>
      <c r="N46" s="50" t="str">
        <f t="shared" si="5"/>
        <v/>
      </c>
      <c r="O46" s="59" t="e">
        <f t="shared" si="8"/>
        <v>#DIV/0!</v>
      </c>
      <c r="P46" s="20" t="str">
        <f t="shared" si="6"/>
        <v/>
      </c>
      <c r="Q46" s="7"/>
      <c r="R46" s="21"/>
      <c r="S46" s="50" t="str">
        <f t="shared" si="3"/>
        <v/>
      </c>
      <c r="T46" s="20" t="str">
        <f t="shared" si="4"/>
        <v/>
      </c>
      <c r="U46" s="7"/>
    </row>
    <row r="47" spans="1:21">
      <c r="A47" s="3"/>
      <c r="B47" s="5"/>
      <c r="C47" s="52">
        <v>12</v>
      </c>
      <c r="D47" s="1"/>
      <c r="E47" s="2"/>
      <c r="F47" s="2"/>
      <c r="G47" s="2"/>
      <c r="H47" s="67">
        <v>1</v>
      </c>
      <c r="I47" s="5"/>
      <c r="J47" s="50" t="str">
        <f t="shared" si="1"/>
        <v/>
      </c>
      <c r="K47" s="7"/>
      <c r="L47" s="59" t="e">
        <f t="shared" si="2"/>
        <v>#VALUE!</v>
      </c>
      <c r="M47" s="20" t="str">
        <f t="shared" si="7"/>
        <v/>
      </c>
      <c r="N47" s="50" t="str">
        <f t="shared" si="5"/>
        <v/>
      </c>
      <c r="O47" s="59" t="e">
        <f t="shared" si="8"/>
        <v>#DIV/0!</v>
      </c>
      <c r="P47" s="20" t="str">
        <f t="shared" si="6"/>
        <v/>
      </c>
      <c r="Q47" s="7"/>
      <c r="R47" s="21"/>
      <c r="S47" s="50" t="str">
        <f t="shared" si="3"/>
        <v/>
      </c>
      <c r="T47" s="20" t="str">
        <f t="shared" si="4"/>
        <v/>
      </c>
      <c r="U47" s="7"/>
    </row>
    <row r="48" spans="1:21">
      <c r="A48" s="3"/>
      <c r="B48" s="5"/>
      <c r="C48" s="52">
        <v>13</v>
      </c>
      <c r="D48" s="1"/>
      <c r="E48" s="2"/>
      <c r="F48" s="2"/>
      <c r="G48" s="2"/>
      <c r="H48" s="67">
        <v>1</v>
      </c>
      <c r="I48" s="5"/>
      <c r="J48" s="50" t="str">
        <f t="shared" si="1"/>
        <v/>
      </c>
      <c r="K48" s="7"/>
      <c r="L48" s="59" t="e">
        <f t="shared" si="2"/>
        <v>#VALUE!</v>
      </c>
      <c r="M48" s="20" t="str">
        <f t="shared" si="7"/>
        <v/>
      </c>
      <c r="N48" s="50" t="str">
        <f t="shared" si="5"/>
        <v/>
      </c>
      <c r="O48" s="59" t="e">
        <f t="shared" si="8"/>
        <v>#DIV/0!</v>
      </c>
      <c r="P48" s="20" t="str">
        <f t="shared" si="6"/>
        <v/>
      </c>
      <c r="Q48" s="7"/>
      <c r="R48" s="21"/>
      <c r="S48" s="50" t="str">
        <f t="shared" si="3"/>
        <v/>
      </c>
      <c r="T48" s="20" t="str">
        <f t="shared" si="4"/>
        <v/>
      </c>
      <c r="U48" s="7"/>
    </row>
    <row r="49" spans="1:21">
      <c r="A49" s="3"/>
      <c r="B49" s="5"/>
      <c r="C49" s="52">
        <v>14</v>
      </c>
      <c r="D49" s="1"/>
      <c r="E49" s="2"/>
      <c r="F49" s="2"/>
      <c r="G49" s="2"/>
      <c r="H49" s="67">
        <v>1</v>
      </c>
      <c r="I49" s="5"/>
      <c r="J49" s="50" t="str">
        <f t="shared" si="1"/>
        <v/>
      </c>
      <c r="K49" s="7"/>
      <c r="L49" s="59" t="e">
        <f t="shared" si="2"/>
        <v>#VALUE!</v>
      </c>
      <c r="M49" s="20" t="str">
        <f t="shared" si="7"/>
        <v/>
      </c>
      <c r="N49" s="50" t="str">
        <f t="shared" si="5"/>
        <v/>
      </c>
      <c r="O49" s="59" t="e">
        <f t="shared" si="8"/>
        <v>#DIV/0!</v>
      </c>
      <c r="P49" s="20" t="str">
        <f t="shared" si="6"/>
        <v/>
      </c>
      <c r="Q49" s="7"/>
      <c r="R49" s="21"/>
      <c r="S49" s="50" t="str">
        <f t="shared" si="3"/>
        <v/>
      </c>
      <c r="T49" s="20" t="str">
        <f t="shared" si="4"/>
        <v/>
      </c>
      <c r="U49" s="7"/>
    </row>
    <row r="50" spans="1:21">
      <c r="A50" s="3"/>
      <c r="B50" s="5"/>
      <c r="C50" s="52">
        <v>15</v>
      </c>
      <c r="D50" s="1"/>
      <c r="E50" s="2"/>
      <c r="F50" s="2"/>
      <c r="G50" s="2"/>
      <c r="H50" s="67">
        <v>1</v>
      </c>
      <c r="I50" s="5"/>
      <c r="J50" s="50" t="str">
        <f t="shared" si="1"/>
        <v/>
      </c>
      <c r="K50" s="7"/>
      <c r="L50" s="59" t="e">
        <f t="shared" si="2"/>
        <v>#VALUE!</v>
      </c>
      <c r="M50" s="20" t="str">
        <f t="shared" si="7"/>
        <v/>
      </c>
      <c r="N50" s="50" t="str">
        <f t="shared" si="5"/>
        <v/>
      </c>
      <c r="O50" s="59" t="e">
        <f t="shared" si="8"/>
        <v>#DIV/0!</v>
      </c>
      <c r="P50" s="20" t="str">
        <f t="shared" si="6"/>
        <v/>
      </c>
      <c r="Q50" s="7"/>
      <c r="R50" s="21"/>
      <c r="S50" s="50" t="str">
        <f t="shared" si="3"/>
        <v/>
      </c>
      <c r="T50" s="20" t="str">
        <f t="shared" si="4"/>
        <v/>
      </c>
      <c r="U50" s="7"/>
    </row>
    <row r="51" spans="1:21">
      <c r="A51" s="3"/>
      <c r="B51" s="5"/>
      <c r="C51" s="52">
        <v>16</v>
      </c>
      <c r="D51" s="1"/>
      <c r="E51" s="2"/>
      <c r="F51" s="2"/>
      <c r="G51" s="2"/>
      <c r="H51" s="67">
        <v>1</v>
      </c>
      <c r="I51" s="5"/>
      <c r="J51" s="50" t="str">
        <f t="shared" si="1"/>
        <v/>
      </c>
      <c r="K51" s="7"/>
      <c r="L51" s="59" t="e">
        <f t="shared" si="2"/>
        <v>#VALUE!</v>
      </c>
      <c r="M51" s="20" t="str">
        <f t="shared" si="7"/>
        <v/>
      </c>
      <c r="N51" s="50" t="str">
        <f t="shared" si="5"/>
        <v/>
      </c>
      <c r="O51" s="59" t="e">
        <f t="shared" si="8"/>
        <v>#DIV/0!</v>
      </c>
      <c r="P51" s="20" t="str">
        <f t="shared" si="6"/>
        <v/>
      </c>
      <c r="Q51" s="7"/>
      <c r="R51" s="21"/>
      <c r="S51" s="50" t="str">
        <f t="shared" si="3"/>
        <v/>
      </c>
      <c r="T51" s="20" t="str">
        <f t="shared" si="4"/>
        <v/>
      </c>
      <c r="U51" s="7"/>
    </row>
    <row r="52" spans="1:21">
      <c r="A52" s="3"/>
      <c r="B52" s="5"/>
      <c r="C52" s="52">
        <v>17</v>
      </c>
      <c r="D52" s="1"/>
      <c r="E52" s="2"/>
      <c r="F52" s="2"/>
      <c r="G52" s="2"/>
      <c r="H52" s="67">
        <v>1</v>
      </c>
      <c r="I52" s="5"/>
      <c r="J52" s="50" t="str">
        <f t="shared" si="1"/>
        <v/>
      </c>
      <c r="K52" s="7"/>
      <c r="L52" s="59" t="e">
        <f t="shared" si="2"/>
        <v>#VALUE!</v>
      </c>
      <c r="M52" s="20" t="str">
        <f t="shared" si="7"/>
        <v/>
      </c>
      <c r="N52" s="50" t="str">
        <f t="shared" si="5"/>
        <v/>
      </c>
      <c r="O52" s="59" t="e">
        <f t="shared" si="8"/>
        <v>#DIV/0!</v>
      </c>
      <c r="P52" s="20" t="str">
        <f t="shared" si="6"/>
        <v/>
      </c>
      <c r="Q52" s="7"/>
      <c r="R52" s="21"/>
      <c r="S52" s="50" t="str">
        <f t="shared" si="3"/>
        <v/>
      </c>
      <c r="T52" s="20" t="str">
        <f t="shared" si="4"/>
        <v/>
      </c>
      <c r="U52" s="7"/>
    </row>
    <row r="53" spans="1:21">
      <c r="A53" s="3"/>
      <c r="B53" s="5"/>
      <c r="C53" s="52">
        <v>18</v>
      </c>
      <c r="D53" s="1"/>
      <c r="E53" s="2"/>
      <c r="F53" s="2"/>
      <c r="G53" s="2"/>
      <c r="H53" s="67">
        <v>1</v>
      </c>
      <c r="I53" s="5"/>
      <c r="J53" s="50" t="str">
        <f t="shared" si="1"/>
        <v/>
      </c>
      <c r="K53" s="7"/>
      <c r="L53" s="59" t="e">
        <f t="shared" si="2"/>
        <v>#VALUE!</v>
      </c>
      <c r="M53" s="20" t="str">
        <f t="shared" si="7"/>
        <v/>
      </c>
      <c r="N53" s="50" t="str">
        <f t="shared" si="5"/>
        <v/>
      </c>
      <c r="O53" s="59" t="e">
        <f t="shared" si="8"/>
        <v>#DIV/0!</v>
      </c>
      <c r="P53" s="20" t="str">
        <f t="shared" si="6"/>
        <v/>
      </c>
      <c r="Q53" s="7"/>
      <c r="R53" s="21"/>
      <c r="S53" s="50" t="str">
        <f t="shared" si="3"/>
        <v/>
      </c>
      <c r="T53" s="20" t="str">
        <f t="shared" si="4"/>
        <v/>
      </c>
      <c r="U53" s="7"/>
    </row>
    <row r="54" spans="1:21">
      <c r="A54" s="3"/>
      <c r="B54" s="5"/>
      <c r="C54" s="52">
        <v>19</v>
      </c>
      <c r="D54" s="1"/>
      <c r="E54" s="2"/>
      <c r="F54" s="2"/>
      <c r="G54" s="2"/>
      <c r="H54" s="67">
        <v>1</v>
      </c>
      <c r="I54" s="5"/>
      <c r="J54" s="50" t="str">
        <f t="shared" si="1"/>
        <v/>
      </c>
      <c r="K54" s="7"/>
      <c r="L54" s="59" t="e">
        <f t="shared" si="2"/>
        <v>#VALUE!</v>
      </c>
      <c r="M54" s="20" t="str">
        <f t="shared" si="7"/>
        <v/>
      </c>
      <c r="N54" s="50" t="str">
        <f t="shared" si="5"/>
        <v/>
      </c>
      <c r="O54" s="59" t="e">
        <f t="shared" si="8"/>
        <v>#DIV/0!</v>
      </c>
      <c r="P54" s="20" t="str">
        <f t="shared" si="6"/>
        <v/>
      </c>
      <c r="Q54" s="7"/>
      <c r="R54" s="21"/>
      <c r="S54" s="50" t="str">
        <f t="shared" si="3"/>
        <v/>
      </c>
      <c r="T54" s="20" t="str">
        <f t="shared" si="4"/>
        <v/>
      </c>
      <c r="U54" s="7"/>
    </row>
    <row r="55" spans="1:21">
      <c r="A55" s="3"/>
      <c r="B55" s="5"/>
      <c r="C55" s="52">
        <v>20</v>
      </c>
      <c r="D55" s="1"/>
      <c r="E55" s="2"/>
      <c r="F55" s="2"/>
      <c r="G55" s="2"/>
      <c r="H55" s="67">
        <v>1</v>
      </c>
      <c r="I55" s="5"/>
      <c r="J55" s="50" t="str">
        <f t="shared" si="1"/>
        <v/>
      </c>
      <c r="K55" s="7"/>
      <c r="L55" s="59" t="e">
        <f t="shared" si="2"/>
        <v>#VALUE!</v>
      </c>
      <c r="M55" s="20" t="str">
        <f t="shared" si="7"/>
        <v/>
      </c>
      <c r="N55" s="50" t="str">
        <f t="shared" si="5"/>
        <v/>
      </c>
      <c r="O55" s="59" t="e">
        <f t="shared" si="8"/>
        <v>#DIV/0!</v>
      </c>
      <c r="P55" s="20" t="str">
        <f t="shared" si="6"/>
        <v/>
      </c>
      <c r="Q55" s="7"/>
      <c r="R55" s="21"/>
      <c r="S55" s="50" t="str">
        <f t="shared" si="3"/>
        <v/>
      </c>
      <c r="T55" s="20" t="str">
        <f t="shared" si="4"/>
        <v/>
      </c>
      <c r="U55" s="7"/>
    </row>
    <row r="56" spans="1:21">
      <c r="A56" s="3"/>
      <c r="B56" s="5"/>
      <c r="C56" s="52">
        <v>21</v>
      </c>
      <c r="D56" s="1"/>
      <c r="E56" s="2"/>
      <c r="F56" s="2"/>
      <c r="G56" s="2"/>
      <c r="H56" s="67">
        <v>1</v>
      </c>
      <c r="I56" s="5"/>
      <c r="J56" s="50" t="str">
        <f t="shared" si="1"/>
        <v/>
      </c>
      <c r="K56" s="7"/>
      <c r="L56" s="59" t="e">
        <f t="shared" si="2"/>
        <v>#VALUE!</v>
      </c>
      <c r="M56" s="20" t="str">
        <f t="shared" si="7"/>
        <v/>
      </c>
      <c r="N56" s="50" t="str">
        <f t="shared" si="5"/>
        <v/>
      </c>
      <c r="O56" s="59" t="e">
        <f t="shared" si="8"/>
        <v>#DIV/0!</v>
      </c>
      <c r="P56" s="20" t="str">
        <f t="shared" si="6"/>
        <v/>
      </c>
      <c r="Q56" s="7"/>
      <c r="R56" s="21"/>
      <c r="S56" s="50" t="str">
        <f t="shared" si="3"/>
        <v/>
      </c>
      <c r="T56" s="20" t="str">
        <f t="shared" si="4"/>
        <v/>
      </c>
      <c r="U56" s="7"/>
    </row>
    <row r="57" spans="1:21">
      <c r="A57" s="3"/>
      <c r="B57" s="5"/>
      <c r="C57" s="52">
        <v>22</v>
      </c>
      <c r="D57" s="1"/>
      <c r="E57" s="2"/>
      <c r="F57" s="2"/>
      <c r="G57" s="2"/>
      <c r="H57" s="67">
        <v>1</v>
      </c>
      <c r="I57" s="5"/>
      <c r="J57" s="50" t="str">
        <f t="shared" si="1"/>
        <v/>
      </c>
      <c r="K57" s="7"/>
      <c r="L57" s="59" t="e">
        <f t="shared" si="2"/>
        <v>#VALUE!</v>
      </c>
      <c r="M57" s="20" t="str">
        <f t="shared" si="7"/>
        <v/>
      </c>
      <c r="N57" s="50" t="str">
        <f t="shared" si="5"/>
        <v/>
      </c>
      <c r="O57" s="59" t="e">
        <f t="shared" si="8"/>
        <v>#DIV/0!</v>
      </c>
      <c r="P57" s="20" t="str">
        <f t="shared" si="6"/>
        <v/>
      </c>
      <c r="Q57" s="7"/>
      <c r="R57" s="21"/>
      <c r="S57" s="50" t="str">
        <f t="shared" si="3"/>
        <v/>
      </c>
      <c r="T57" s="20" t="str">
        <f t="shared" si="4"/>
        <v/>
      </c>
      <c r="U57" s="7"/>
    </row>
    <row r="58" spans="1:21">
      <c r="A58" s="3"/>
      <c r="B58" s="5"/>
      <c r="C58" s="52">
        <v>23</v>
      </c>
      <c r="D58" s="1"/>
      <c r="E58" s="2"/>
      <c r="F58" s="2"/>
      <c r="G58" s="2"/>
      <c r="H58" s="67">
        <v>1</v>
      </c>
      <c r="I58" s="5"/>
      <c r="J58" s="50" t="str">
        <f t="shared" si="1"/>
        <v/>
      </c>
      <c r="K58" s="7"/>
      <c r="L58" s="59" t="e">
        <f t="shared" si="2"/>
        <v>#VALUE!</v>
      </c>
      <c r="M58" s="20" t="str">
        <f t="shared" si="7"/>
        <v/>
      </c>
      <c r="N58" s="50" t="str">
        <f t="shared" si="5"/>
        <v/>
      </c>
      <c r="O58" s="59" t="e">
        <f t="shared" si="8"/>
        <v>#DIV/0!</v>
      </c>
      <c r="P58" s="20" t="str">
        <f t="shared" si="6"/>
        <v/>
      </c>
      <c r="Q58" s="7"/>
      <c r="R58" s="21"/>
      <c r="S58" s="50" t="str">
        <f t="shared" si="3"/>
        <v/>
      </c>
      <c r="T58" s="20" t="str">
        <f t="shared" si="4"/>
        <v/>
      </c>
      <c r="U58" s="7"/>
    </row>
    <row r="59" spans="1:21">
      <c r="A59" s="3"/>
      <c r="B59" s="5"/>
      <c r="C59" s="52">
        <v>24</v>
      </c>
      <c r="D59" s="1"/>
      <c r="E59" s="2"/>
      <c r="F59" s="2"/>
      <c r="G59" s="2"/>
      <c r="H59" s="67">
        <v>1</v>
      </c>
      <c r="I59" s="5"/>
      <c r="J59" s="50" t="str">
        <f t="shared" si="1"/>
        <v/>
      </c>
      <c r="K59" s="7"/>
      <c r="L59" s="59" t="e">
        <f t="shared" si="2"/>
        <v>#VALUE!</v>
      </c>
      <c r="M59" s="20" t="str">
        <f t="shared" si="7"/>
        <v/>
      </c>
      <c r="N59" s="50" t="str">
        <f t="shared" si="5"/>
        <v/>
      </c>
      <c r="O59" s="59" t="e">
        <f t="shared" si="8"/>
        <v>#DIV/0!</v>
      </c>
      <c r="P59" s="20" t="str">
        <f t="shared" si="6"/>
        <v/>
      </c>
      <c r="Q59" s="7"/>
      <c r="R59" s="21"/>
      <c r="S59" s="50" t="str">
        <f t="shared" si="3"/>
        <v/>
      </c>
      <c r="T59" s="20" t="str">
        <f t="shared" si="4"/>
        <v/>
      </c>
      <c r="U59" s="7"/>
    </row>
    <row r="60" spans="1:21">
      <c r="A60" s="3"/>
      <c r="B60" s="5"/>
      <c r="C60" s="52">
        <v>25</v>
      </c>
      <c r="D60" s="1"/>
      <c r="E60" s="2"/>
      <c r="F60" s="2"/>
      <c r="G60" s="2"/>
      <c r="H60" s="67">
        <v>1</v>
      </c>
      <c r="I60" s="5"/>
      <c r="J60" s="50" t="str">
        <f t="shared" si="1"/>
        <v/>
      </c>
      <c r="K60" s="7"/>
      <c r="L60" s="59" t="e">
        <f t="shared" si="2"/>
        <v>#VALUE!</v>
      </c>
      <c r="M60" s="20" t="str">
        <f t="shared" si="7"/>
        <v/>
      </c>
      <c r="N60" s="50" t="str">
        <f t="shared" si="5"/>
        <v/>
      </c>
      <c r="O60" s="59" t="e">
        <f t="shared" si="8"/>
        <v>#DIV/0!</v>
      </c>
      <c r="P60" s="20" t="str">
        <f t="shared" si="6"/>
        <v/>
      </c>
      <c r="Q60" s="7"/>
      <c r="R60" s="21"/>
      <c r="S60" s="50" t="str">
        <f t="shared" si="3"/>
        <v/>
      </c>
      <c r="T60" s="20" t="str">
        <f t="shared" si="4"/>
        <v/>
      </c>
      <c r="U60" s="7"/>
    </row>
    <row r="61" spans="1:21">
      <c r="A61" s="3"/>
      <c r="B61" s="5"/>
      <c r="C61" s="52">
        <v>26</v>
      </c>
      <c r="D61" s="1"/>
      <c r="E61" s="2"/>
      <c r="F61" s="2"/>
      <c r="G61" s="2"/>
      <c r="H61" s="67">
        <v>1</v>
      </c>
      <c r="I61" s="5"/>
      <c r="J61" s="50" t="str">
        <f t="shared" si="1"/>
        <v/>
      </c>
      <c r="K61" s="7"/>
      <c r="L61" s="59" t="e">
        <f t="shared" si="2"/>
        <v>#VALUE!</v>
      </c>
      <c r="M61" s="20" t="str">
        <f t="shared" si="7"/>
        <v/>
      </c>
      <c r="N61" s="50" t="str">
        <f t="shared" si="5"/>
        <v/>
      </c>
      <c r="O61" s="59" t="e">
        <f t="shared" si="8"/>
        <v>#DIV/0!</v>
      </c>
      <c r="P61" s="20" t="str">
        <f t="shared" si="6"/>
        <v/>
      </c>
      <c r="Q61" s="7"/>
      <c r="R61" s="21"/>
      <c r="S61" s="50" t="str">
        <f t="shared" si="3"/>
        <v/>
      </c>
      <c r="T61" s="20" t="str">
        <f t="shared" si="4"/>
        <v/>
      </c>
      <c r="U61" s="7"/>
    </row>
    <row r="62" spans="1:21">
      <c r="A62" s="3"/>
      <c r="B62" s="5"/>
      <c r="C62" s="52">
        <v>27</v>
      </c>
      <c r="D62" s="1"/>
      <c r="E62" s="2"/>
      <c r="F62" s="2"/>
      <c r="G62" s="2"/>
      <c r="H62" s="67">
        <v>1</v>
      </c>
      <c r="I62" s="5"/>
      <c r="J62" s="50" t="str">
        <f t="shared" si="1"/>
        <v/>
      </c>
      <c r="K62" s="7"/>
      <c r="L62" s="59" t="e">
        <f t="shared" si="2"/>
        <v>#VALUE!</v>
      </c>
      <c r="M62" s="20" t="str">
        <f t="shared" si="7"/>
        <v/>
      </c>
      <c r="N62" s="50" t="str">
        <f t="shared" si="5"/>
        <v/>
      </c>
      <c r="O62" s="59" t="e">
        <f t="shared" si="8"/>
        <v>#DIV/0!</v>
      </c>
      <c r="P62" s="20" t="str">
        <f t="shared" si="6"/>
        <v/>
      </c>
      <c r="Q62" s="7"/>
      <c r="R62" s="21"/>
      <c r="S62" s="50" t="str">
        <f t="shared" si="3"/>
        <v/>
      </c>
      <c r="T62" s="20" t="str">
        <f t="shared" si="4"/>
        <v/>
      </c>
      <c r="U62" s="7"/>
    </row>
    <row r="63" spans="1:21">
      <c r="A63" s="3"/>
      <c r="B63" s="5"/>
      <c r="C63" s="52">
        <v>28</v>
      </c>
      <c r="D63" s="1"/>
      <c r="E63" s="2"/>
      <c r="F63" s="2"/>
      <c r="G63" s="2"/>
      <c r="H63" s="67">
        <v>1</v>
      </c>
      <c r="I63" s="5"/>
      <c r="J63" s="50" t="str">
        <f t="shared" si="1"/>
        <v/>
      </c>
      <c r="K63" s="7"/>
      <c r="L63" s="59" t="e">
        <f t="shared" si="2"/>
        <v>#VALUE!</v>
      </c>
      <c r="M63" s="20" t="str">
        <f t="shared" si="7"/>
        <v/>
      </c>
      <c r="N63" s="50" t="str">
        <f t="shared" si="5"/>
        <v/>
      </c>
      <c r="O63" s="59" t="e">
        <f t="shared" si="8"/>
        <v>#DIV/0!</v>
      </c>
      <c r="P63" s="20" t="str">
        <f t="shared" si="6"/>
        <v/>
      </c>
      <c r="Q63" s="7"/>
      <c r="R63" s="21"/>
      <c r="S63" s="50" t="str">
        <f t="shared" si="3"/>
        <v/>
      </c>
      <c r="T63" s="20" t="str">
        <f t="shared" si="4"/>
        <v/>
      </c>
      <c r="U63" s="7"/>
    </row>
    <row r="64" spans="1:21">
      <c r="A64" s="3"/>
      <c r="B64" s="5"/>
      <c r="C64" s="52">
        <v>29</v>
      </c>
      <c r="D64" s="1"/>
      <c r="E64" s="2"/>
      <c r="F64" s="2"/>
      <c r="G64" s="2"/>
      <c r="H64" s="67">
        <v>1</v>
      </c>
      <c r="I64" s="5"/>
      <c r="J64" s="50" t="str">
        <f t="shared" si="1"/>
        <v/>
      </c>
      <c r="K64" s="7"/>
      <c r="L64" s="59" t="e">
        <f t="shared" si="2"/>
        <v>#VALUE!</v>
      </c>
      <c r="M64" s="20" t="str">
        <f t="shared" si="7"/>
        <v/>
      </c>
      <c r="N64" s="50" t="str">
        <f t="shared" si="5"/>
        <v/>
      </c>
      <c r="O64" s="59" t="e">
        <f t="shared" si="8"/>
        <v>#DIV/0!</v>
      </c>
      <c r="P64" s="20" t="str">
        <f t="shared" si="6"/>
        <v/>
      </c>
      <c r="Q64" s="7"/>
      <c r="R64" s="21"/>
      <c r="S64" s="50" t="str">
        <f t="shared" si="3"/>
        <v/>
      </c>
      <c r="T64" s="20" t="str">
        <f t="shared" si="4"/>
        <v/>
      </c>
      <c r="U64" s="7"/>
    </row>
    <row r="65" spans="1:21">
      <c r="A65" s="3"/>
      <c r="B65" s="5"/>
      <c r="C65" s="52">
        <v>30</v>
      </c>
      <c r="D65" s="1"/>
      <c r="E65" s="2"/>
      <c r="F65" s="2"/>
      <c r="G65" s="2"/>
      <c r="H65" s="67">
        <v>1</v>
      </c>
      <c r="I65" s="5"/>
      <c r="J65" s="50" t="str">
        <f t="shared" si="1"/>
        <v/>
      </c>
      <c r="K65" s="7"/>
      <c r="L65" s="59" t="e">
        <f t="shared" si="2"/>
        <v>#VALUE!</v>
      </c>
      <c r="M65" s="20" t="str">
        <f t="shared" si="7"/>
        <v/>
      </c>
      <c r="N65" s="50" t="str">
        <f t="shared" si="5"/>
        <v/>
      </c>
      <c r="O65" s="59" t="e">
        <f t="shared" si="8"/>
        <v>#DIV/0!</v>
      </c>
      <c r="P65" s="20" t="str">
        <f t="shared" si="6"/>
        <v/>
      </c>
      <c r="Q65" s="7"/>
      <c r="R65" s="21"/>
      <c r="S65" s="50" t="str">
        <f t="shared" si="3"/>
        <v/>
      </c>
      <c r="T65" s="20" t="str">
        <f t="shared" si="4"/>
        <v/>
      </c>
      <c r="U65" s="7"/>
    </row>
    <row r="66" spans="1:21">
      <c r="A66" s="3"/>
      <c r="B66" s="5"/>
      <c r="C66" s="52">
        <v>31</v>
      </c>
      <c r="D66" s="1"/>
      <c r="E66" s="2"/>
      <c r="F66" s="2"/>
      <c r="G66" s="2"/>
      <c r="H66" s="67">
        <v>1</v>
      </c>
      <c r="I66" s="5"/>
      <c r="J66" s="50" t="str">
        <f t="shared" si="1"/>
        <v/>
      </c>
      <c r="K66" s="7"/>
      <c r="L66" s="59" t="e">
        <f t="shared" si="2"/>
        <v>#VALUE!</v>
      </c>
      <c r="M66" s="20" t="str">
        <f t="shared" si="7"/>
        <v/>
      </c>
      <c r="N66" s="50" t="str">
        <f t="shared" si="5"/>
        <v/>
      </c>
      <c r="O66" s="59" t="e">
        <f t="shared" si="8"/>
        <v>#DIV/0!</v>
      </c>
      <c r="P66" s="20" t="str">
        <f t="shared" si="6"/>
        <v/>
      </c>
      <c r="Q66" s="7"/>
      <c r="R66" s="21"/>
      <c r="S66" s="50" t="str">
        <f t="shared" si="3"/>
        <v/>
      </c>
      <c r="T66" s="20" t="str">
        <f t="shared" si="4"/>
        <v/>
      </c>
      <c r="U66" s="7"/>
    </row>
    <row r="67" spans="1:21">
      <c r="A67" s="3"/>
      <c r="B67" s="5"/>
      <c r="C67" s="52">
        <v>32</v>
      </c>
      <c r="D67" s="1"/>
      <c r="E67" s="2"/>
      <c r="F67" s="2"/>
      <c r="G67" s="2"/>
      <c r="H67" s="67">
        <v>1</v>
      </c>
      <c r="I67" s="5"/>
      <c r="J67" s="50" t="str">
        <f t="shared" si="1"/>
        <v/>
      </c>
      <c r="K67" s="7"/>
      <c r="L67" s="59" t="e">
        <f t="shared" si="2"/>
        <v>#VALUE!</v>
      </c>
      <c r="M67" s="20" t="str">
        <f t="shared" si="7"/>
        <v/>
      </c>
      <c r="N67" s="50" t="str">
        <f t="shared" si="5"/>
        <v/>
      </c>
      <c r="O67" s="59" t="e">
        <f t="shared" si="8"/>
        <v>#DIV/0!</v>
      </c>
      <c r="P67" s="20" t="str">
        <f t="shared" si="6"/>
        <v/>
      </c>
      <c r="Q67" s="7"/>
      <c r="R67" s="21"/>
      <c r="S67" s="50" t="str">
        <f t="shared" si="3"/>
        <v/>
      </c>
      <c r="T67" s="20" t="str">
        <f t="shared" si="4"/>
        <v/>
      </c>
      <c r="U67" s="7"/>
    </row>
    <row r="68" spans="1:21">
      <c r="A68" s="3"/>
      <c r="B68" s="5"/>
      <c r="C68" s="52">
        <v>33</v>
      </c>
      <c r="D68" s="1"/>
      <c r="E68" s="2"/>
      <c r="F68" s="2"/>
      <c r="G68" s="2"/>
      <c r="H68" s="67">
        <v>1</v>
      </c>
      <c r="I68" s="5"/>
      <c r="J68" s="50" t="str">
        <f t="shared" si="1"/>
        <v/>
      </c>
      <c r="K68" s="7"/>
      <c r="L68" s="59" t="e">
        <f t="shared" si="2"/>
        <v>#VALUE!</v>
      </c>
      <c r="M68" s="20" t="str">
        <f t="shared" si="7"/>
        <v/>
      </c>
      <c r="N68" s="50" t="str">
        <f t="shared" si="5"/>
        <v/>
      </c>
      <c r="O68" s="59" t="e">
        <f t="shared" si="8"/>
        <v>#DIV/0!</v>
      </c>
      <c r="P68" s="20" t="str">
        <f t="shared" si="6"/>
        <v/>
      </c>
      <c r="Q68" s="7"/>
      <c r="R68" s="21"/>
      <c r="S68" s="50" t="str">
        <f t="shared" si="3"/>
        <v/>
      </c>
      <c r="T68" s="20" t="str">
        <f t="shared" si="4"/>
        <v/>
      </c>
      <c r="U68" s="7"/>
    </row>
    <row r="69" spans="1:21">
      <c r="A69" s="3"/>
      <c r="B69" s="5"/>
      <c r="C69" s="52">
        <v>34</v>
      </c>
      <c r="D69" s="1"/>
      <c r="E69" s="2"/>
      <c r="F69" s="2"/>
      <c r="G69" s="2"/>
      <c r="H69" s="67">
        <v>1</v>
      </c>
      <c r="I69" s="5"/>
      <c r="J69" s="50" t="str">
        <f t="shared" si="1"/>
        <v/>
      </c>
      <c r="K69" s="7"/>
      <c r="L69" s="59" t="e">
        <f t="shared" si="2"/>
        <v>#VALUE!</v>
      </c>
      <c r="M69" s="20" t="str">
        <f t="shared" si="7"/>
        <v/>
      </c>
      <c r="N69" s="50" t="str">
        <f t="shared" si="5"/>
        <v/>
      </c>
      <c r="O69" s="59" t="e">
        <f t="shared" si="8"/>
        <v>#DIV/0!</v>
      </c>
      <c r="P69" s="20" t="str">
        <f t="shared" si="6"/>
        <v/>
      </c>
      <c r="Q69" s="7"/>
      <c r="R69" s="21"/>
      <c r="S69" s="50" t="str">
        <f t="shared" si="3"/>
        <v/>
      </c>
      <c r="T69" s="20" t="str">
        <f t="shared" si="4"/>
        <v/>
      </c>
      <c r="U69" s="7"/>
    </row>
    <row r="70" spans="1:21">
      <c r="A70" s="3"/>
      <c r="B70" s="5"/>
      <c r="C70" s="52">
        <v>35</v>
      </c>
      <c r="D70" s="1"/>
      <c r="E70" s="2"/>
      <c r="F70" s="2"/>
      <c r="G70" s="2"/>
      <c r="H70" s="67">
        <v>1</v>
      </c>
      <c r="I70" s="5"/>
      <c r="J70" s="50" t="str">
        <f t="shared" si="1"/>
        <v/>
      </c>
      <c r="K70" s="7"/>
      <c r="L70" s="59" t="e">
        <f t="shared" si="2"/>
        <v>#VALUE!</v>
      </c>
      <c r="M70" s="20" t="str">
        <f t="shared" si="7"/>
        <v/>
      </c>
      <c r="N70" s="50" t="str">
        <f t="shared" si="5"/>
        <v/>
      </c>
      <c r="O70" s="59" t="e">
        <f t="shared" si="8"/>
        <v>#DIV/0!</v>
      </c>
      <c r="P70" s="20" t="str">
        <f t="shared" si="6"/>
        <v/>
      </c>
      <c r="Q70" s="7"/>
      <c r="R70" s="21"/>
      <c r="S70" s="50" t="str">
        <f t="shared" si="3"/>
        <v/>
      </c>
      <c r="T70" s="20" t="str">
        <f t="shared" si="4"/>
        <v/>
      </c>
      <c r="U70" s="7"/>
    </row>
    <row r="71" spans="1:21">
      <c r="A71" s="3"/>
      <c r="B71" s="5"/>
      <c r="C71" s="52">
        <v>36</v>
      </c>
      <c r="D71" s="1"/>
      <c r="E71" s="2"/>
      <c r="F71" s="2"/>
      <c r="G71" s="2"/>
      <c r="H71" s="67">
        <v>1</v>
      </c>
      <c r="I71" s="5"/>
      <c r="J71" s="50" t="str">
        <f t="shared" si="1"/>
        <v/>
      </c>
      <c r="K71" s="7"/>
      <c r="L71" s="59" t="e">
        <f t="shared" si="2"/>
        <v>#VALUE!</v>
      </c>
      <c r="M71" s="20" t="str">
        <f t="shared" si="7"/>
        <v/>
      </c>
      <c r="N71" s="50" t="str">
        <f t="shared" si="5"/>
        <v/>
      </c>
      <c r="O71" s="59" t="e">
        <f t="shared" si="8"/>
        <v>#DIV/0!</v>
      </c>
      <c r="P71" s="20" t="str">
        <f t="shared" si="6"/>
        <v/>
      </c>
      <c r="Q71" s="7"/>
      <c r="R71" s="21"/>
      <c r="S71" s="50" t="str">
        <f t="shared" si="3"/>
        <v/>
      </c>
      <c r="T71" s="20" t="str">
        <f t="shared" si="4"/>
        <v/>
      </c>
      <c r="U71" s="7"/>
    </row>
    <row r="72" spans="1:21">
      <c r="A72" s="3"/>
      <c r="B72" s="5"/>
      <c r="C72" s="52">
        <v>37</v>
      </c>
      <c r="D72" s="1"/>
      <c r="E72" s="2"/>
      <c r="F72" s="2"/>
      <c r="G72" s="2"/>
      <c r="H72" s="67">
        <v>1</v>
      </c>
      <c r="I72" s="5"/>
      <c r="J72" s="50" t="str">
        <f t="shared" si="1"/>
        <v/>
      </c>
      <c r="K72" s="7"/>
      <c r="L72" s="59" t="e">
        <f t="shared" si="2"/>
        <v>#VALUE!</v>
      </c>
      <c r="M72" s="20" t="str">
        <f t="shared" si="7"/>
        <v/>
      </c>
      <c r="N72" s="50" t="str">
        <f t="shared" si="5"/>
        <v/>
      </c>
      <c r="O72" s="59" t="e">
        <f t="shared" si="8"/>
        <v>#DIV/0!</v>
      </c>
      <c r="P72" s="20" t="str">
        <f t="shared" si="6"/>
        <v/>
      </c>
      <c r="Q72" s="7"/>
      <c r="R72" s="21"/>
      <c r="S72" s="50" t="str">
        <f t="shared" si="3"/>
        <v/>
      </c>
      <c r="T72" s="20" t="str">
        <f t="shared" si="4"/>
        <v/>
      </c>
      <c r="U72" s="7"/>
    </row>
    <row r="73" spans="1:21">
      <c r="A73" s="3"/>
      <c r="B73" s="5"/>
      <c r="C73" s="52">
        <v>38</v>
      </c>
      <c r="D73" s="1"/>
      <c r="E73" s="2"/>
      <c r="F73" s="2"/>
      <c r="G73" s="2"/>
      <c r="H73" s="67">
        <v>1</v>
      </c>
      <c r="I73" s="5"/>
      <c r="J73" s="50" t="str">
        <f t="shared" si="1"/>
        <v/>
      </c>
      <c r="K73" s="7"/>
      <c r="L73" s="59" t="e">
        <f t="shared" si="2"/>
        <v>#VALUE!</v>
      </c>
      <c r="M73" s="20" t="str">
        <f t="shared" si="7"/>
        <v/>
      </c>
      <c r="N73" s="50" t="str">
        <f t="shared" si="5"/>
        <v/>
      </c>
      <c r="O73" s="59" t="e">
        <f t="shared" si="8"/>
        <v>#DIV/0!</v>
      </c>
      <c r="P73" s="20" t="str">
        <f t="shared" si="6"/>
        <v/>
      </c>
      <c r="Q73" s="7"/>
      <c r="R73" s="21"/>
      <c r="S73" s="50" t="str">
        <f t="shared" si="3"/>
        <v/>
      </c>
      <c r="T73" s="20" t="str">
        <f t="shared" si="4"/>
        <v/>
      </c>
      <c r="U73" s="7"/>
    </row>
    <row r="74" spans="1:21">
      <c r="A74" s="3"/>
      <c r="B74" s="5"/>
      <c r="C74" s="52">
        <v>39</v>
      </c>
      <c r="D74" s="1"/>
      <c r="E74" s="2"/>
      <c r="F74" s="2"/>
      <c r="G74" s="2"/>
      <c r="H74" s="67">
        <v>1</v>
      </c>
      <c r="I74" s="5"/>
      <c r="J74" s="50" t="str">
        <f t="shared" si="1"/>
        <v/>
      </c>
      <c r="K74" s="7"/>
      <c r="L74" s="59" t="e">
        <f t="shared" si="2"/>
        <v>#VALUE!</v>
      </c>
      <c r="M74" s="20" t="str">
        <f t="shared" si="7"/>
        <v/>
      </c>
      <c r="N74" s="50" t="str">
        <f t="shared" si="5"/>
        <v/>
      </c>
      <c r="O74" s="59" t="e">
        <f t="shared" si="8"/>
        <v>#DIV/0!</v>
      </c>
      <c r="P74" s="20" t="str">
        <f t="shared" si="6"/>
        <v/>
      </c>
      <c r="Q74" s="7"/>
      <c r="R74" s="21"/>
      <c r="S74" s="50" t="str">
        <f t="shared" si="3"/>
        <v/>
      </c>
      <c r="T74" s="20" t="str">
        <f t="shared" si="4"/>
        <v/>
      </c>
      <c r="U74" s="7"/>
    </row>
    <row r="75" spans="1:21">
      <c r="A75" s="3"/>
      <c r="B75" s="5"/>
      <c r="C75" s="52">
        <v>40</v>
      </c>
      <c r="D75" s="1"/>
      <c r="E75" s="2"/>
      <c r="F75" s="2"/>
      <c r="G75" s="2"/>
      <c r="H75" s="67">
        <v>1</v>
      </c>
      <c r="I75" s="5"/>
      <c r="J75" s="50" t="str">
        <f t="shared" si="1"/>
        <v/>
      </c>
      <c r="K75" s="7"/>
      <c r="L75" s="59" t="e">
        <f t="shared" si="2"/>
        <v>#VALUE!</v>
      </c>
      <c r="M75" s="20" t="str">
        <f t="shared" si="7"/>
        <v/>
      </c>
      <c r="N75" s="50" t="str">
        <f t="shared" si="5"/>
        <v/>
      </c>
      <c r="O75" s="59" t="e">
        <f t="shared" si="8"/>
        <v>#DIV/0!</v>
      </c>
      <c r="P75" s="20" t="str">
        <f t="shared" si="6"/>
        <v/>
      </c>
      <c r="Q75" s="7"/>
      <c r="R75" s="21"/>
      <c r="S75" s="50" t="str">
        <f t="shared" si="3"/>
        <v/>
      </c>
      <c r="T75" s="20" t="str">
        <f t="shared" si="4"/>
        <v/>
      </c>
      <c r="U75" s="7"/>
    </row>
    <row r="76" spans="1:21">
      <c r="A76" s="3"/>
      <c r="B76" s="5"/>
      <c r="C76" s="5"/>
      <c r="D76" s="5"/>
      <c r="E76" s="43"/>
      <c r="F76" s="43"/>
      <c r="G76" s="43"/>
      <c r="H76" s="43"/>
      <c r="I76" s="43"/>
      <c r="J76" s="43"/>
      <c r="K76" s="43"/>
      <c r="L76" s="43"/>
      <c r="M76" s="43"/>
      <c r="N76" s="5"/>
      <c r="O76" s="5"/>
      <c r="P76" s="5"/>
      <c r="Q76" s="43"/>
      <c r="R76" s="43"/>
      <c r="S76" s="5"/>
      <c r="T76" s="5"/>
      <c r="U76" s="7"/>
    </row>
    <row r="77" spans="1:21">
      <c r="A77" s="3"/>
      <c r="B77" s="5"/>
      <c r="C77" s="5"/>
      <c r="D77" s="5"/>
      <c r="E77" s="43"/>
      <c r="F77" s="43"/>
      <c r="G77" s="43"/>
      <c r="H77" s="43"/>
      <c r="I77" s="43"/>
      <c r="J77" s="43"/>
      <c r="K77" s="43"/>
      <c r="L77" s="43"/>
      <c r="M77" s="43"/>
      <c r="N77" s="5"/>
      <c r="O77" s="5"/>
      <c r="P77" s="5"/>
      <c r="Q77" s="43"/>
      <c r="R77" s="43"/>
      <c r="S77" s="5"/>
      <c r="T77" s="5"/>
      <c r="U77" s="7"/>
    </row>
    <row r="78" spans="1:21" ht="9.1999999999999993" customHeight="1">
      <c r="A78" s="3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7"/>
    </row>
    <row r="79" spans="1:21" ht="399.95" customHeight="1"/>
  </sheetData>
  <sheetProtection password="8E71" sheet="1" objects="1" scenarios="1"/>
  <mergeCells count="8">
    <mergeCell ref="E29:E30"/>
    <mergeCell ref="E31:E32"/>
    <mergeCell ref="E4:G4"/>
    <mergeCell ref="M7:R7"/>
    <mergeCell ref="E21:E22"/>
    <mergeCell ref="E23:E24"/>
    <mergeCell ref="E25:E26"/>
    <mergeCell ref="E27:E28"/>
  </mergeCells>
  <phoneticPr fontId="0" type="noConversion"/>
  <dataValidations count="4">
    <dataValidation allowBlank="1" showInputMessage="1" sqref="H8:H9 I16:J16 I18 I10 E16:H18 J17:J18 D12:J12 E8:F10 D6:H6 I7 J21 J31 J23 J25 J27 J29 L21:L32 N23 N25 N27 N29 N31"/>
    <dataValidation type="decimal" allowBlank="1" showErrorMessage="1" error="Enter numeric values only" sqref="E36:H75 G8:G9 E14:G15 E33:F33 R36:R75 F21:H32 E21 E23 E25 E27 E29 E31">
      <formula1>0</formula1>
      <formula2>10000</formula2>
    </dataValidation>
    <dataValidation type="decimal" errorStyle="warning" allowBlank="1" showErrorMessage="1" error="Please enter numeric values only." sqref="G76:J77 G33:J33">
      <formula1>0</formula1>
      <formula2>100</formula2>
    </dataValidation>
    <dataValidation type="decimal" allowBlank="1" showErrorMessage="1" error="Please enter numeric values only." sqref="E76:F77">
      <formula1>0</formula1>
      <formula2>100</formula2>
    </dataValidation>
  </dataValidations>
  <pageMargins left="0.59055118110236227" right="0.59055118110236227" top="0.59055118110236227" bottom="0.98425196850393704" header="0.51181102362204722" footer="0.51181102362204722"/>
  <pageSetup paperSize="9" scale="74" fitToHeight="2" orientation="portrait" horizontalDpi="360" verticalDpi="360" r:id="rId1"/>
  <headerFooter alignWithMargins="0">
    <oddFooter>&amp;LPrinted on &amp;D, 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Instructions</vt:lpstr>
      <vt:lpstr>MegaCalc FREE-SO2</vt:lpstr>
      <vt:lpstr>A1_blank_1</vt:lpstr>
      <vt:lpstr>A1_blank_2</vt:lpstr>
      <vt:lpstr>'MegaCalc FREE-SO2'!A1_Sample</vt:lpstr>
      <vt:lpstr>A2_blank_1</vt:lpstr>
      <vt:lpstr>A2_blank_2</vt:lpstr>
      <vt:lpstr>'MegaCalc FREE-SO2'!A2_sample</vt:lpstr>
      <vt:lpstr>A3_Sample</vt:lpstr>
      <vt:lpstr>'MegaCalc FREE-SO2'!Change_abs_std</vt:lpstr>
      <vt:lpstr>'MegaCalc FREE-SO2'!Change_absorbance</vt:lpstr>
      <vt:lpstr>'MegaCalc FREE-SO2'!Change_absorbance_TSO2</vt:lpstr>
      <vt:lpstr>'MegaCalc FREE-SO2'!Concentration__gL</vt:lpstr>
      <vt:lpstr>'MegaCalc FREE-SO2'!Concentration__mg_L</vt:lpstr>
      <vt:lpstr>'MegaCalc FREE-SO2'!Concentration__mg_L_TSO2</vt:lpstr>
      <vt:lpstr>'MegaCalc FREE-SO2'!Concentration_g_100g_TSO2</vt:lpstr>
      <vt:lpstr>Contact_us</vt:lpstr>
      <vt:lpstr>'MegaCalc FREE-SO2'!Dilution____fold</vt:lpstr>
      <vt:lpstr>FSOSTD</vt:lpstr>
      <vt:lpstr>Instructions</vt:lpstr>
      <vt:lpstr>'MegaCalc FREE-SO2'!M</vt:lpstr>
      <vt:lpstr>'MegaCalc FREE-SO2'!Mean_M</vt:lpstr>
      <vt:lpstr>Instructions!Print_Area</vt:lpstr>
      <vt:lpstr>'MegaCalc FREE-SO2'!Print_Area</vt:lpstr>
      <vt:lpstr>'MegaCalc FREE-SO2'!Print_Titles</vt:lpstr>
      <vt:lpstr>'MegaCalc FREE-SO2'!Std_Concentration__mg_L</vt:lpstr>
      <vt:lpstr>'MegaCalc FREE-SO2'!use_mega_calculator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Maciej Peplinski</cp:lastModifiedBy>
  <cp:lastPrinted>2007-04-20T13:41:01Z</cp:lastPrinted>
  <dcterms:created xsi:type="dcterms:W3CDTF">2004-10-05T18:50:23Z</dcterms:created>
  <dcterms:modified xsi:type="dcterms:W3CDTF">2019-09-12T13:31:45Z</dcterms:modified>
</cp:coreProperties>
</file>