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S:\Documents\MegaCalc\K-GALM\"/>
    </mc:Choice>
  </mc:AlternateContent>
  <xr:revisionPtr revIDLastSave="0" documentId="13_ncr:1_{FFAE7428-B473-4A1B-B1CA-0EBB507B610D}" xr6:coauthVersionLast="45" xr6:coauthVersionMax="45" xr10:uidLastSave="{00000000-0000-0000-0000-000000000000}"/>
  <workbookProtection workbookPassword="8E71" lockStructure="1"/>
  <bookViews>
    <workbookView xWindow="-120" yWindow="-120" windowWidth="29040" windowHeight="15840" activeTab="1" xr2:uid="{00000000-000D-0000-FFFF-FFFF00000000}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MegaCalc!$E$14:$E$53</definedName>
    <definedName name="A2_blank_1">MegaCalc!$F$8</definedName>
    <definedName name="A2_blank_2">MegaCalc!$F$9</definedName>
    <definedName name="A2_blank_ave">MegaCalc!$F$10</definedName>
    <definedName name="A2_sample">MegaCalc!$F$14:$F$53</definedName>
    <definedName name="Arabinoxylan_gg">MegaCalc!$T$14:$T$53</definedName>
    <definedName name="Change_absorbance">MegaCalc!$J$14:$J$53</definedName>
    <definedName name="Concentration_gg">MegaCalc!$P$14:$P$53</definedName>
    <definedName name="Concentration_gL">MegaCalc!$L$14:$L$53</definedName>
    <definedName name="Concentration_percent">MegaCalc!$S$14:$S$53</definedName>
    <definedName name="Contact_us">Instructions!$C$50</definedName>
    <definedName name="Dilution">MegaCalc!$H$14:$H$53</definedName>
    <definedName name="Instructions">Instructions!$A$2</definedName>
    <definedName name="_xlnm.Print_Area" localSheetId="0">Instructions!$B$2:$S$50</definedName>
    <definedName name="_xlnm.Print_Area" localSheetId="1">MegaCalc!$B$2:$R$53</definedName>
    <definedName name="_xlnm.Print_Titles" localSheetId="1">MegaCalc!$12:$13</definedName>
    <definedName name="Sample_con_gL">MegaCalc!$O$14:$O$53</definedName>
    <definedName name="Sample_volume">MegaCalc!$G$14:$G$53</definedName>
    <definedName name="use_mega_calculator">MegaCalc!$A$1</definedName>
  </definedNames>
  <calcPr calcId="181029"/>
</workbook>
</file>

<file path=xl/calcChain.xml><?xml version="1.0" encoding="utf-8"?>
<calcChain xmlns="http://schemas.openxmlformats.org/spreadsheetml/2006/main">
  <c r="F10" i="1" l="1"/>
  <c r="K49" i="1" s="1"/>
  <c r="E10" i="1"/>
  <c r="K25" i="1"/>
  <c r="K31" i="1"/>
  <c r="K43" i="1"/>
  <c r="K50" i="1"/>
  <c r="K37" i="1"/>
  <c r="K21" i="1"/>
  <c r="M37" i="1"/>
  <c r="M23" i="1"/>
  <c r="J36" i="1"/>
  <c r="L36" i="1" s="1"/>
  <c r="P36" i="1" s="1"/>
  <c r="J20" i="1"/>
  <c r="L20" i="1" s="1"/>
  <c r="P20" i="1" s="1"/>
  <c r="M14" i="1"/>
  <c r="M40" i="1"/>
  <c r="K44" i="1"/>
  <c r="M50" i="1"/>
  <c r="M17" i="1"/>
  <c r="J15" i="1"/>
  <c r="L15" i="1" s="1"/>
  <c r="P15" i="1" s="1"/>
  <c r="J42" i="1"/>
  <c r="L42" i="1" s="1"/>
  <c r="P42" i="1" s="1"/>
  <c r="J26" i="1"/>
  <c r="L26" i="1" s="1"/>
  <c r="P26" i="1" s="1"/>
  <c r="J38" i="1"/>
  <c r="L38" i="1" s="1"/>
  <c r="P38" i="1" s="1"/>
  <c r="M26" i="1"/>
  <c r="J19" i="1"/>
  <c r="L19" i="1" s="1"/>
  <c r="P19" i="1" s="1"/>
  <c r="M46" i="1"/>
  <c r="K42" i="1"/>
  <c r="M27" i="1"/>
  <c r="M45" i="1"/>
  <c r="K32" i="1"/>
  <c r="M16" i="1"/>
  <c r="M49" i="1"/>
  <c r="M38" i="1"/>
  <c r="M30" i="1"/>
  <c r="M20" i="1"/>
  <c r="L25" i="6"/>
  <c r="K20" i="1"/>
  <c r="K27" i="1"/>
  <c r="K34" i="1"/>
  <c r="K39" i="1"/>
  <c r="K46" i="1"/>
  <c r="M53" i="1"/>
  <c r="K45" i="1"/>
  <c r="K24" i="1"/>
  <c r="M47" i="1"/>
  <c r="M35" i="1"/>
  <c r="M21" i="1"/>
  <c r="K14" i="1"/>
  <c r="M22" i="1"/>
  <c r="M36" i="1"/>
  <c r="K52" i="1"/>
  <c r="K29" i="1"/>
  <c r="M25" i="1"/>
  <c r="M19" i="1"/>
  <c r="M42" i="1"/>
  <c r="K53" i="1"/>
  <c r="M32" i="1"/>
  <c r="L23" i="6"/>
  <c r="K24" i="6"/>
  <c r="K28" i="1"/>
  <c r="M29" i="1"/>
  <c r="J48" i="1"/>
  <c r="L48" i="1"/>
  <c r="P48" i="1" s="1"/>
  <c r="T48" i="1" s="1"/>
  <c r="U48" i="1" s="1"/>
  <c r="J28" i="1"/>
  <c r="L28" i="1"/>
  <c r="P28" i="1"/>
  <c r="Q28" i="1" s="1"/>
  <c r="J18" i="1"/>
  <c r="L18" i="1"/>
  <c r="P18" i="1"/>
  <c r="T18" i="1" s="1"/>
  <c r="U18" i="1" s="1"/>
  <c r="J27" i="1"/>
  <c r="L27" i="1" s="1"/>
  <c r="P27" i="1" s="1"/>
  <c r="T27" i="1" s="1"/>
  <c r="U27" i="1" s="1"/>
  <c r="M33" i="1"/>
  <c r="J29" i="1"/>
  <c r="L29" i="1" s="1"/>
  <c r="P29" i="1" s="1"/>
  <c r="Q29" i="1" s="1"/>
  <c r="K19" i="1"/>
  <c r="K33" i="1"/>
  <c r="J30" i="1"/>
  <c r="L30" i="1"/>
  <c r="P30" i="1"/>
  <c r="Q30" i="1" s="1"/>
  <c r="J14" i="1"/>
  <c r="L14" i="1" s="1"/>
  <c r="P14" i="1" s="1"/>
  <c r="K25" i="6"/>
  <c r="K38" i="1"/>
  <c r="J47" i="1"/>
  <c r="L47" i="1"/>
  <c r="P47" i="1"/>
  <c r="Q47" i="1" s="1"/>
  <c r="L24" i="6"/>
  <c r="J50" i="1"/>
  <c r="L50" i="1"/>
  <c r="P50" i="1"/>
  <c r="T50" i="1" s="1"/>
  <c r="U50" i="1" s="1"/>
  <c r="M41" i="1"/>
  <c r="M18" i="1"/>
  <c r="K47" i="1"/>
  <c r="K30" i="1"/>
  <c r="J22" i="1"/>
  <c r="L22" i="1"/>
  <c r="P22" i="1"/>
  <c r="Q22" i="1" s="1"/>
  <c r="J39" i="1"/>
  <c r="L39" i="1" s="1"/>
  <c r="P39" i="1" s="1"/>
  <c r="Q39" i="1" s="1"/>
  <c r="J35" i="1"/>
  <c r="L35" i="1"/>
  <c r="P35" i="1" s="1"/>
  <c r="T35" i="1" s="1"/>
  <c r="U35" i="1" s="1"/>
  <c r="J53" i="1"/>
  <c r="L53" i="1" s="1"/>
  <c r="P53" i="1" s="1"/>
  <c r="T53" i="1" s="1"/>
  <c r="U53" i="1" s="1"/>
  <c r="M31" i="1"/>
  <c r="M48" i="1"/>
  <c r="M34" i="1"/>
  <c r="K22" i="1"/>
  <c r="M44" i="1"/>
  <c r="K36" i="1"/>
  <c r="M28" i="1"/>
  <c r="K18" i="1"/>
  <c r="J37" i="1"/>
  <c r="L37" i="1"/>
  <c r="P37" i="1" s="1"/>
  <c r="Q37" i="1" s="1"/>
  <c r="J31" i="1"/>
  <c r="L31" i="1"/>
  <c r="P31" i="1" s="1"/>
  <c r="J46" i="1"/>
  <c r="L46" i="1"/>
  <c r="P46" i="1"/>
  <c r="Q46" i="1" s="1"/>
  <c r="J40" i="1"/>
  <c r="L40" i="1" s="1"/>
  <c r="P40" i="1" s="1"/>
  <c r="T40" i="1" s="1"/>
  <c r="U40" i="1" s="1"/>
  <c r="J41" i="1"/>
  <c r="L41" i="1"/>
  <c r="P41" i="1" s="1"/>
  <c r="J16" i="1"/>
  <c r="L16" i="1"/>
  <c r="P16" i="1"/>
  <c r="T16" i="1" s="1"/>
  <c r="U16" i="1" s="1"/>
  <c r="J34" i="1"/>
  <c r="L34" i="1"/>
  <c r="P34" i="1"/>
  <c r="Q34" i="1" s="1"/>
  <c r="J17" i="1"/>
  <c r="L17" i="1" s="1"/>
  <c r="P17" i="1" s="1"/>
  <c r="Q17" i="1" s="1"/>
  <c r="J51" i="1"/>
  <c r="L51" i="1"/>
  <c r="P51" i="1" s="1"/>
  <c r="T51" i="1" s="1"/>
  <c r="U51" i="1" s="1"/>
  <c r="Q16" i="1"/>
  <c r="Q18" i="1"/>
  <c r="Q51" i="1"/>
  <c r="T34" i="1"/>
  <c r="U34" i="1"/>
  <c r="Q27" i="1"/>
  <c r="Q41" i="1"/>
  <c r="T41" i="1"/>
  <c r="U41" i="1" s="1"/>
  <c r="T29" i="1"/>
  <c r="U29" i="1" s="1"/>
  <c r="Q35" i="1"/>
  <c r="T37" i="1"/>
  <c r="U37" i="1" s="1"/>
  <c r="T17" i="1"/>
  <c r="U17" i="1"/>
  <c r="Q40" i="1"/>
  <c r="T22" i="1"/>
  <c r="U22" i="1"/>
  <c r="T30" i="1"/>
  <c r="U30" i="1"/>
  <c r="Q48" i="1"/>
  <c r="Q31" i="1" l="1"/>
  <c r="T31" i="1"/>
  <c r="U31" i="1" s="1"/>
  <c r="T26" i="1"/>
  <c r="U26" i="1" s="1"/>
  <c r="Q26" i="1"/>
  <c r="Q20" i="1"/>
  <c r="T20" i="1"/>
  <c r="U20" i="1" s="1"/>
  <c r="T46" i="1"/>
  <c r="U46" i="1" s="1"/>
  <c r="Q19" i="1"/>
  <c r="T19" i="1"/>
  <c r="U19" i="1" s="1"/>
  <c r="T42" i="1"/>
  <c r="U42" i="1" s="1"/>
  <c r="Q42" i="1"/>
  <c r="Q36" i="1"/>
  <c r="T36" i="1"/>
  <c r="U36" i="1" s="1"/>
  <c r="Q53" i="1"/>
  <c r="T39" i="1"/>
  <c r="U39" i="1" s="1"/>
  <c r="Q14" i="1"/>
  <c r="T14" i="1"/>
  <c r="U14" i="1" s="1"/>
  <c r="T15" i="1"/>
  <c r="U15" i="1" s="1"/>
  <c r="Q15" i="1"/>
  <c r="T28" i="1"/>
  <c r="U28" i="1" s="1"/>
  <c r="T47" i="1"/>
  <c r="U47" i="1" s="1"/>
  <c r="Q50" i="1"/>
  <c r="T38" i="1"/>
  <c r="U38" i="1" s="1"/>
  <c r="Q38" i="1"/>
  <c r="K15" i="1"/>
  <c r="M52" i="1"/>
  <c r="J45" i="1"/>
  <c r="L45" i="1" s="1"/>
  <c r="P45" i="1" s="1"/>
  <c r="J23" i="1"/>
  <c r="L23" i="1" s="1"/>
  <c r="P23" i="1" s="1"/>
  <c r="K23" i="6"/>
  <c r="K40" i="1"/>
  <c r="K26" i="1"/>
  <c r="J32" i="1"/>
  <c r="L32" i="1" s="1"/>
  <c r="P32" i="1" s="1"/>
  <c r="J52" i="1"/>
  <c r="L52" i="1" s="1"/>
  <c r="P52" i="1" s="1"/>
  <c r="J49" i="1"/>
  <c r="L49" i="1" s="1"/>
  <c r="P49" i="1" s="1"/>
  <c r="J43" i="1"/>
  <c r="L43" i="1" s="1"/>
  <c r="P43" i="1" s="1"/>
  <c r="M43" i="1"/>
  <c r="K48" i="1"/>
  <c r="K41" i="1"/>
  <c r="M24" i="1"/>
  <c r="J25" i="1"/>
  <c r="L25" i="1" s="1"/>
  <c r="P25" i="1" s="1"/>
  <c r="K23" i="1"/>
  <c r="M39" i="1"/>
  <c r="J21" i="1"/>
  <c r="L21" i="1" s="1"/>
  <c r="P21" i="1" s="1"/>
  <c r="M51" i="1"/>
  <c r="K17" i="1"/>
  <c r="J24" i="1"/>
  <c r="L24" i="1" s="1"/>
  <c r="P24" i="1" s="1"/>
  <c r="J44" i="1"/>
  <c r="L44" i="1" s="1"/>
  <c r="P44" i="1" s="1"/>
  <c r="J33" i="1"/>
  <c r="L33" i="1" s="1"/>
  <c r="P33" i="1" s="1"/>
  <c r="M15" i="1"/>
  <c r="K16" i="1"/>
  <c r="K51" i="1"/>
  <c r="K35" i="1"/>
  <c r="T21" i="1" l="1"/>
  <c r="U21" i="1" s="1"/>
  <c r="Q21" i="1"/>
  <c r="T43" i="1"/>
  <c r="U43" i="1" s="1"/>
  <c r="Q43" i="1"/>
  <c r="T24" i="1"/>
  <c r="Q24" i="1"/>
  <c r="O24" i="6"/>
  <c r="Q49" i="1"/>
  <c r="T49" i="1"/>
  <c r="U49" i="1" s="1"/>
  <c r="Q52" i="1"/>
  <c r="T52" i="1"/>
  <c r="U52" i="1" s="1"/>
  <c r="T33" i="1"/>
  <c r="U33" i="1" s="1"/>
  <c r="Q33" i="1"/>
  <c r="Q25" i="1"/>
  <c r="O25" i="6"/>
  <c r="T25" i="1"/>
  <c r="T32" i="1"/>
  <c r="U32" i="1" s="1"/>
  <c r="Q32" i="1"/>
  <c r="O23" i="6"/>
  <c r="T23" i="1"/>
  <c r="Q23" i="1"/>
  <c r="T44" i="1"/>
  <c r="U44" i="1" s="1"/>
  <c r="Q44" i="1"/>
  <c r="T45" i="1"/>
  <c r="U45" i="1" s="1"/>
  <c r="Q45" i="1"/>
  <c r="R23" i="6" l="1"/>
  <c r="U23" i="1"/>
  <c r="U25" i="1"/>
  <c r="R25" i="6"/>
  <c r="R24" i="6"/>
  <c r="U24" i="1"/>
</calcChain>
</file>

<file path=xl/sharedStrings.xml><?xml version="1.0" encoding="utf-8"?>
<sst xmlns="http://schemas.openxmlformats.org/spreadsheetml/2006/main" count="56" uniqueCount="37">
  <si>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</si>
  <si>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</si>
  <si>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</si>
  <si>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</si>
  <si>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</si>
  <si>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</si>
  <si>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</si>
  <si>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</si>
  <si>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</si>
  <si>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</si>
  <si>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</si>
  <si>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</si>
  <si>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</si>
  <si>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</si>
  <si>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</si>
  <si>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</si>
  <si>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</si>
  <si>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</si>
  <si>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</si>
  <si>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</si>
  <si>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</si>
  <si>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</si>
  <si>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</si>
  <si>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</si>
  <si>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</si>
  <si>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</si>
  <si>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</si>
  <si>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</t>
    </r>
  </si>
  <si>
    <r>
      <t>Arabinoxylan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10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</si>
  <si>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>D-Galactose (g/100g)</t>
  </si>
  <si>
    <t>D-Galactose
(g/L)</t>
  </si>
  <si>
    <r>
      <t xml:space="preserve">   </t>
    </r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
(D-Galactose)</t>
    </r>
  </si>
  <si>
    <t>Galactomannan (g/100g)</t>
  </si>
  <si>
    <t>D-Galactose content of galactomannan
(%)</t>
  </si>
  <si>
    <t>Megazyme Knowledge Base</t>
  </si>
  <si>
    <t>Customer Support</t>
  </si>
  <si>
    <t>K-GALM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</si>
</sst>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  <font>
      <b/>
      <sz val="10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4" fontId="1" fillId="2" borderId="1" xfId="0" applyNumberFormat="1" applyFont="1" applyFill="1" applyBorder="1"/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164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64" fontId="1" fillId="2" borderId="0" xfId="0" applyNumberFormat="1" applyFont="1" applyFill="1" applyBorder="1" applyAlignment="1" applyProtection="1">
      <alignment horizontal="left"/>
    </xf>
    <xf numFmtId="164" fontId="1" fillId="2" borderId="0" xfId="0" applyNumberFormat="1" applyFont="1" applyFill="1" applyBorder="1" applyAlignment="1" applyProtection="1">
      <alignment horizontal="right"/>
    </xf>
    <xf numFmtId="164" fontId="4" fillId="2" borderId="0" xfId="1" applyNumberFormat="1" applyFill="1" applyBorder="1" applyAlignment="1" applyProtection="1">
      <alignment horizontal="lef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7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165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0" fontId="14" fillId="2" borderId="1" xfId="0" applyFont="1" applyFill="1" applyBorder="1" applyAlignment="1">
      <alignment horizontal="center"/>
    </xf>
    <xf numFmtId="164" fontId="9" fillId="2" borderId="0" xfId="0" applyNumberFormat="1" applyFont="1" applyFill="1" applyBorder="1" applyAlignment="1" applyProtection="1">
      <alignment horizontal="right"/>
    </xf>
    <xf numFmtId="0" fontId="9" fillId="2" borderId="0" xfId="0" applyFont="1" applyFill="1" applyBorder="1" applyProtection="1"/>
    <xf numFmtId="0" fontId="9" fillId="2" borderId="0" xfId="0" applyFont="1" applyFill="1" applyBorder="1" applyAlignment="1" applyProtection="1">
      <alignment wrapText="1"/>
    </xf>
    <xf numFmtId="0" fontId="9" fillId="2" borderId="0" xfId="0" applyFont="1" applyFill="1" applyAlignment="1" applyProtection="1">
      <alignment wrapText="1"/>
    </xf>
    <xf numFmtId="0" fontId="9" fillId="2" borderId="0" xfId="0" applyFont="1" applyFill="1" applyAlignment="1" applyProtection="1"/>
    <xf numFmtId="0" fontId="15" fillId="0" borderId="0" xfId="0" applyFont="1" applyAlignment="1" applyProtection="1"/>
    <xf numFmtId="0" fontId="9" fillId="2" borderId="0" xfId="0" applyFont="1" applyFill="1" applyProtection="1"/>
    <xf numFmtId="0" fontId="9" fillId="2" borderId="0" xfId="0" applyFont="1" applyFill="1" applyBorder="1" applyAlignment="1" applyProtection="1"/>
    <xf numFmtId="0" fontId="4" fillId="2" borderId="0" xfId="1" applyFill="1" applyAlignment="1" applyProtection="1">
      <alignment horizontal="right" vertical="top" wrapText="1"/>
    </xf>
    <xf numFmtId="0" fontId="12" fillId="2" borderId="0" xfId="0" applyFont="1" applyFill="1" applyProtection="1"/>
    <xf numFmtId="164" fontId="1" fillId="4" borderId="3" xfId="0" applyNumberFormat="1" applyFont="1" applyFill="1" applyBorder="1" applyProtection="1"/>
    <xf numFmtId="164" fontId="1" fillId="4" borderId="4" xfId="0" applyNumberFormat="1" applyFont="1" applyFill="1" applyBorder="1" applyProtection="1"/>
    <xf numFmtId="164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4" fillId="2" borderId="1" xfId="0" applyFont="1" applyFill="1" applyBorder="1" applyAlignment="1" applyProtection="1">
      <alignment horizontal="center"/>
    </xf>
    <xf numFmtId="164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2" fillId="2" borderId="0" xfId="0" applyFont="1" applyFill="1" applyBorder="1" applyAlignment="1" applyProtection="1">
      <alignment horizontal="left"/>
    </xf>
    <xf numFmtId="0" fontId="15" fillId="2" borderId="0" xfId="0" applyFont="1" applyFill="1" applyProtection="1"/>
    <xf numFmtId="0" fontId="11" fillId="0" borderId="0" xfId="0" applyFont="1" applyAlignment="1" applyProtection="1">
      <alignment wrapText="1"/>
    </xf>
    <xf numFmtId="0" fontId="11" fillId="2" borderId="0" xfId="0" applyFont="1" applyFill="1" applyAlignment="1" applyProtection="1">
      <alignment wrapText="1"/>
    </xf>
    <xf numFmtId="0" fontId="16" fillId="2" borderId="0" xfId="1" applyFont="1" applyFill="1" applyAlignment="1" applyProtection="1"/>
    <xf numFmtId="0" fontId="9" fillId="2" borderId="0" xfId="1" applyFont="1" applyFill="1" applyAlignment="1" applyProtection="1">
      <alignment wrapText="1"/>
    </xf>
    <xf numFmtId="0" fontId="15" fillId="2" borderId="0" xfId="0" applyFont="1" applyFill="1" applyAlignment="1" applyProtection="1"/>
    <xf numFmtId="0" fontId="16" fillId="2" borderId="0" xfId="1" applyFont="1" applyFill="1" applyAlignment="1" applyProtection="1">
      <alignment wrapText="1"/>
    </xf>
    <xf numFmtId="164" fontId="1" fillId="2" borderId="1" xfId="0" applyNumberFormat="1" applyFont="1" applyFill="1" applyBorder="1" applyAlignment="1">
      <alignment horizontal="right"/>
    </xf>
    <xf numFmtId="0" fontId="1" fillId="5" borderId="1" xfId="0" applyFont="1" applyFill="1" applyBorder="1"/>
    <xf numFmtId="0" fontId="1" fillId="2" borderId="0" xfId="0" applyFont="1" applyFill="1" applyBorder="1" applyAlignment="1" applyProtection="1"/>
    <xf numFmtId="0" fontId="1" fillId="2" borderId="0" xfId="0" applyFont="1" applyFill="1" applyAlignment="1" applyProtection="1"/>
    <xf numFmtId="0" fontId="1" fillId="3" borderId="0" xfId="0" applyFont="1" applyFill="1" applyProtection="1"/>
    <xf numFmtId="0" fontId="15" fillId="6" borderId="0" xfId="0" applyFont="1" applyFill="1" applyProtection="1"/>
    <xf numFmtId="0" fontId="1" fillId="6" borderId="0" xfId="0" applyFont="1" applyFill="1" applyAlignment="1" applyProtection="1"/>
    <xf numFmtId="0" fontId="9" fillId="6" borderId="0" xfId="0" applyFont="1" applyFill="1" applyAlignment="1" applyProtection="1"/>
    <xf numFmtId="0" fontId="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7" borderId="0" xfId="0" applyFont="1" applyFill="1" applyProtection="1"/>
    <xf numFmtId="0" fontId="1" fillId="7" borderId="0" xfId="0" applyFont="1" applyFill="1" applyBorder="1" applyProtection="1"/>
    <xf numFmtId="0" fontId="1" fillId="7" borderId="0" xfId="0" applyFont="1" applyFill="1" applyBorder="1" applyAlignment="1" applyProtection="1"/>
    <xf numFmtId="0" fontId="1" fillId="7" borderId="0" xfId="0" applyFont="1" applyFill="1" applyAlignment="1" applyProtection="1"/>
    <xf numFmtId="0" fontId="1" fillId="6" borderId="0" xfId="0" applyFont="1" applyFill="1" applyBorder="1" applyAlignment="1" applyProtection="1">
      <alignment horizontal="left"/>
    </xf>
    <xf numFmtId="0" fontId="1" fillId="6" borderId="0" xfId="0" applyFont="1" applyFill="1" applyBorder="1" applyProtection="1"/>
    <xf numFmtId="0" fontId="12" fillId="6" borderId="0" xfId="0" applyFont="1" applyFill="1" applyBorder="1" applyAlignment="1" applyProtection="1">
      <alignment horizontal="left"/>
    </xf>
    <xf numFmtId="0" fontId="15" fillId="6" borderId="0" xfId="0" applyFont="1" applyFill="1" applyAlignment="1" applyProtection="1"/>
    <xf numFmtId="164" fontId="2" fillId="2" borderId="0" xfId="0" applyNumberFormat="1" applyFont="1" applyFill="1" applyBorder="1" applyAlignment="1" applyProtection="1">
      <alignment horizontal="right"/>
    </xf>
    <xf numFmtId="0" fontId="1" fillId="6" borderId="0" xfId="0" applyFont="1" applyFill="1" applyProtection="1"/>
    <xf numFmtId="0" fontId="1" fillId="2" borderId="1" xfId="0" applyFont="1" applyFill="1" applyBorder="1" applyProtection="1"/>
    <xf numFmtId="0" fontId="9" fillId="2" borderId="0" xfId="0" applyFont="1" applyFill="1" applyAlignment="1" applyProtection="1">
      <alignment vertical="top" wrapText="1"/>
    </xf>
    <xf numFmtId="0" fontId="11" fillId="0" borderId="0" xfId="0" applyFont="1" applyProtection="1"/>
    <xf numFmtId="0" fontId="9" fillId="2" borderId="0" xfId="0" applyFont="1" applyFill="1" applyAlignment="1" applyProtection="1">
      <alignment wrapText="1"/>
    </xf>
    <xf numFmtId="0" fontId="11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64" fontId="1" fillId="4" borderId="3" xfId="0" applyNumberFormat="1" applyFont="1" applyFill="1" applyBorder="1" applyAlignment="1" applyProtection="1">
      <alignment horizontal="left"/>
      <protection locked="0"/>
    </xf>
    <xf numFmtId="164" fontId="1" fillId="4" borderId="4" xfId="0" applyNumberFormat="1" applyFont="1" applyFill="1" applyBorder="1" applyAlignment="1" applyProtection="1">
      <alignment horizontal="left"/>
      <protection locked="0"/>
    </xf>
    <xf numFmtId="0" fontId="0" fillId="0" borderId="5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hyperlink" Target="#MegaCalc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750795</xdr:colOff>
      <xdr:row>12</xdr:row>
      <xdr:rowOff>93569</xdr:rowOff>
    </xdr:from>
    <xdr:to>
      <xdr:col>7</xdr:col>
      <xdr:colOff>487457</xdr:colOff>
      <xdr:row>13</xdr:row>
      <xdr:rowOff>226919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AAA0861B-2BEC-40ED-BCA6-28F5A1C87C47}"/>
            </a:ext>
          </a:extLst>
        </xdr:cNvPr>
        <xdr:cNvSpPr>
          <a:spLocks noChangeArrowheads="1"/>
        </xdr:cNvSpPr>
      </xdr:nvSpPr>
      <xdr:spPr bwMode="auto">
        <a:xfrm>
          <a:off x="1714501" y="3589804"/>
          <a:ext cx="2470897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</a:p>
      </xdr:txBody>
    </xdr:sp>
    <xdr:clientData/>
  </xdr:twoCellAnchor>
  <xdr:twoCellAnchor>
    <xdr:from>
      <xdr:col>16</xdr:col>
      <xdr:colOff>962032</xdr:colOff>
      <xdr:row>6</xdr:row>
      <xdr:rowOff>445433</xdr:rowOff>
    </xdr:from>
    <xdr:to>
      <xdr:col>18</xdr:col>
      <xdr:colOff>13454</xdr:colOff>
      <xdr:row>7</xdr:row>
      <xdr:rowOff>168088</xdr:rowOff>
    </xdr:to>
    <xdr:sp macro="" textlink="">
      <xdr:nvSpPr>
        <xdr:cNvPr id="6185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045BC1-6EE6-4886-8F7B-45A42F4A6D28}"/>
            </a:ext>
          </a:extLst>
        </xdr:cNvPr>
        <xdr:cNvSpPr txBox="1">
          <a:spLocks noChangeArrowheads="1"/>
        </xdr:cNvSpPr>
      </xdr:nvSpPr>
      <xdr:spPr bwMode="auto">
        <a:xfrm>
          <a:off x="9904326" y="1801345"/>
          <a:ext cx="1158128" cy="2605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</a:p>
      </xdr:txBody>
    </xdr:sp>
    <xdr:clientData fPrintsWithSheet="0"/>
  </xdr:twoCellAnchor>
  <xdr:twoCellAnchor editAs="absolute">
    <xdr:from>
      <xdr:col>2</xdr:col>
      <xdr:colOff>19050</xdr:colOff>
      <xdr:row>8</xdr:row>
      <xdr:rowOff>62195</xdr:rowOff>
    </xdr:from>
    <xdr:to>
      <xdr:col>4</xdr:col>
      <xdr:colOff>359709</xdr:colOff>
      <xdr:row>8</xdr:row>
      <xdr:rowOff>252695</xdr:rowOff>
    </xdr:to>
    <xdr:sp macro="" textlink="">
      <xdr:nvSpPr>
        <xdr:cNvPr id="6187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21EC16-D2D2-4679-8697-1905FCE5A5F5}"/>
            </a:ext>
          </a:extLst>
        </xdr:cNvPr>
        <xdr:cNvSpPr txBox="1">
          <a:spLocks noChangeArrowheads="1"/>
        </xdr:cNvSpPr>
      </xdr:nvSpPr>
      <xdr:spPr bwMode="auto">
        <a:xfrm>
          <a:off x="243168" y="2617136"/>
          <a:ext cx="1080247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</a:p>
      </xdr:txBody>
    </xdr:sp>
    <xdr:clientData fPrintsWithSheet="0"/>
  </xdr:twoCellAnchor>
  <xdr:twoCellAnchor>
    <xdr:from>
      <xdr:col>2</xdr:col>
      <xdr:colOff>47625</xdr:colOff>
      <xdr:row>47</xdr:row>
      <xdr:rowOff>152400</xdr:rowOff>
    </xdr:from>
    <xdr:to>
      <xdr:col>4</xdr:col>
      <xdr:colOff>9525</xdr:colOff>
      <xdr:row>48</xdr:row>
      <xdr:rowOff>142875</xdr:rowOff>
    </xdr:to>
    <xdr:sp macro="" textlink="">
      <xdr:nvSpPr>
        <xdr:cNvPr id="6188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1F2D5C-96D1-4260-A9D1-B2D0DF6F16C1}"/>
            </a:ext>
          </a:extLst>
        </xdr:cNvPr>
        <xdr:cNvSpPr txBox="1">
          <a:spLocks noChangeArrowheads="1"/>
        </xdr:cNvSpPr>
      </xdr:nvSpPr>
      <xdr:spPr bwMode="auto">
        <a:xfrm>
          <a:off x="276225" y="12411075"/>
          <a:ext cx="15240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>
    <xdr:from>
      <xdr:col>8</xdr:col>
      <xdr:colOff>195543</xdr:colOff>
      <xdr:row>13</xdr:row>
      <xdr:rowOff>358587</xdr:rowOff>
    </xdr:from>
    <xdr:to>
      <xdr:col>16</xdr:col>
      <xdr:colOff>605118</xdr:colOff>
      <xdr:row>15</xdr:row>
      <xdr:rowOff>280146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E0905D2C-866B-4F2F-B066-C8B597F8CE27}"/>
            </a:ext>
          </a:extLst>
        </xdr:cNvPr>
        <xdr:cNvSpPr>
          <a:spLocks noChangeArrowheads="1"/>
        </xdr:cNvSpPr>
      </xdr:nvSpPr>
      <xdr:spPr bwMode="auto">
        <a:xfrm>
          <a:off x="4610661" y="4045322"/>
          <a:ext cx="4936751" cy="69476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</a:p>
      </xdr:txBody>
    </xdr:sp>
    <xdr:clientData/>
  </xdr:twoCellAnchor>
  <xdr:twoCellAnchor>
    <xdr:from>
      <xdr:col>14</xdr:col>
      <xdr:colOff>716614</xdr:colOff>
      <xdr:row>26</xdr:row>
      <xdr:rowOff>142873</xdr:rowOff>
    </xdr:from>
    <xdr:to>
      <xdr:col>17</xdr:col>
      <xdr:colOff>1030940</xdr:colOff>
      <xdr:row>36</xdr:row>
      <xdr:rowOff>145677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57166978-6C0F-4B6C-A7CF-E133607476C5}"/>
            </a:ext>
          </a:extLst>
        </xdr:cNvPr>
        <xdr:cNvSpPr>
          <a:spLocks noChangeArrowheads="1"/>
        </xdr:cNvSpPr>
      </xdr:nvSpPr>
      <xdr:spPr bwMode="auto">
        <a:xfrm>
          <a:off x="8695202" y="7818902"/>
          <a:ext cx="2331385" cy="19078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8. Extinction coefficient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mol-1 x cm-1)].  For absorbance readings at 365 nm (Hg lamp; ext. coeff. 3.4) multiply the calculated values for D-xylose by 1.8529. For absorbance readings at 334 nm (Hg lamp; ext. coeff. 6.18) multiply the calculated values for D-xylose by 1.0194.    </a:t>
          </a:r>
        </a:p>
      </xdr:txBody>
    </xdr:sp>
    <xdr:clientData/>
  </xdr:twoCellAnchor>
  <xdr:twoCellAnchor>
    <xdr:from>
      <xdr:col>2</xdr:col>
      <xdr:colOff>133350</xdr:colOff>
      <xdr:row>30</xdr:row>
      <xdr:rowOff>115419</xdr:rowOff>
    </xdr:from>
    <xdr:to>
      <xdr:col>5</xdr:col>
      <xdr:colOff>717177</xdr:colOff>
      <xdr:row>34</xdr:row>
      <xdr:rowOff>1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1BE83163-5FC9-44C2-8F8F-B938479D8513}"/>
            </a:ext>
          </a:extLst>
        </xdr:cNvPr>
        <xdr:cNvSpPr>
          <a:spLocks noChangeArrowheads="1"/>
        </xdr:cNvSpPr>
      </xdr:nvSpPr>
      <xdr:spPr bwMode="auto">
        <a:xfrm>
          <a:off x="357468" y="8172448"/>
          <a:ext cx="2892238" cy="64658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 Sample dilution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 for 10-fold).</a:t>
          </a:r>
        </a:p>
      </xdr:txBody>
    </xdr:sp>
    <xdr:clientData/>
  </xdr:twoCellAnchor>
  <xdr:twoCellAnchor>
    <xdr:from>
      <xdr:col>16</xdr:col>
      <xdr:colOff>962032</xdr:colOff>
      <xdr:row>7</xdr:row>
      <xdr:rowOff>136712</xdr:rowOff>
    </xdr:from>
    <xdr:to>
      <xdr:col>18</xdr:col>
      <xdr:colOff>11213</xdr:colOff>
      <xdr:row>7</xdr:row>
      <xdr:rowOff>355787</xdr:rowOff>
    </xdr:to>
    <xdr:sp macro="" textlink="">
      <xdr:nvSpPr>
        <xdr:cNvPr id="6213" name="Text Box 6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BB4186-033C-4DFF-B1D2-375FC8FE266B}"/>
            </a:ext>
          </a:extLst>
        </xdr:cNvPr>
        <xdr:cNvSpPr txBox="1">
          <a:spLocks noChangeArrowheads="1"/>
        </xdr:cNvSpPr>
      </xdr:nvSpPr>
      <xdr:spPr bwMode="auto">
        <a:xfrm>
          <a:off x="9904326" y="2030506"/>
          <a:ext cx="1155887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2</xdr:col>
      <xdr:colOff>133350</xdr:colOff>
      <xdr:row>26</xdr:row>
      <xdr:rowOff>142876</xdr:rowOff>
    </xdr:from>
    <xdr:to>
      <xdr:col>5</xdr:col>
      <xdr:colOff>728383</xdr:colOff>
      <xdr:row>29</xdr:row>
      <xdr:rowOff>134472</xdr:rowOff>
    </xdr:to>
    <xdr:sp macro="" textlink="">
      <xdr:nvSpPr>
        <xdr:cNvPr id="6232" name="Rectangle 88">
          <a:extLst>
            <a:ext uri="{FF2B5EF4-FFF2-40B4-BE49-F238E27FC236}">
              <a16:creationId xmlns:a16="http://schemas.microsoft.com/office/drawing/2014/main" id="{810E0978-649C-4050-A202-9890A1C6700C}"/>
            </a:ext>
          </a:extLst>
        </xdr:cNvPr>
        <xdr:cNvSpPr>
          <a:spLocks noChangeArrowheads="1"/>
        </xdr:cNvSpPr>
      </xdr:nvSpPr>
      <xdr:spPr bwMode="auto">
        <a:xfrm>
          <a:off x="357468" y="7437905"/>
          <a:ext cx="2903444" cy="5630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Sample volume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0.2 mL is used, enter the volume.</a:t>
          </a:r>
        </a:p>
      </xdr:txBody>
    </xdr:sp>
    <xdr:clientData/>
  </xdr:twoCellAnchor>
  <xdr:twoCellAnchor editAs="oneCell">
    <xdr:from>
      <xdr:col>8</xdr:col>
      <xdr:colOff>190500</xdr:colOff>
      <xdr:row>16</xdr:row>
      <xdr:rowOff>123265</xdr:rowOff>
    </xdr:from>
    <xdr:to>
      <xdr:col>16</xdr:col>
      <xdr:colOff>616324</xdr:colOff>
      <xdr:row>19</xdr:row>
      <xdr:rowOff>123266</xdr:rowOff>
    </xdr:to>
    <xdr:sp macro="" textlink="">
      <xdr:nvSpPr>
        <xdr:cNvPr id="28" name="Rectangle 15">
          <a:extLst>
            <a:ext uri="{FF2B5EF4-FFF2-40B4-BE49-F238E27FC236}">
              <a16:creationId xmlns:a16="http://schemas.microsoft.com/office/drawing/2014/main" id="{F3841EFC-69BB-4C03-B37F-EA66011AB4F8}"/>
            </a:ext>
          </a:extLst>
        </xdr:cNvPr>
        <xdr:cNvSpPr>
          <a:spLocks noChangeArrowheads="1"/>
        </xdr:cNvSpPr>
      </xdr:nvSpPr>
      <xdr:spPr bwMode="auto">
        <a:xfrm>
          <a:off x="4605618" y="4885765"/>
          <a:ext cx="4953000" cy="6275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Absorbance values for the samples. </a:t>
          </a: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sample absorbance values. The program will calculate the average if two values are entered. If a single value is input, this will be used.</a:t>
          </a:r>
          <a:endParaRPr lang="en-GB"/>
        </a:p>
      </xdr:txBody>
    </xdr:sp>
    <xdr:clientData/>
  </xdr:twoCellAnchor>
  <xdr:twoCellAnchor>
    <xdr:from>
      <xdr:col>6</xdr:col>
      <xdr:colOff>304800</xdr:colOff>
      <xdr:row>14</xdr:row>
      <xdr:rowOff>123825</xdr:rowOff>
    </xdr:from>
    <xdr:to>
      <xdr:col>8</xdr:col>
      <xdr:colOff>200025</xdr:colOff>
      <xdr:row>17</xdr:row>
      <xdr:rowOff>171450</xdr:rowOff>
    </xdr:to>
    <xdr:cxnSp macro="">
      <xdr:nvCxnSpPr>
        <xdr:cNvPr id="6995" name="Straight Arrow Connector 44">
          <a:extLst>
            <a:ext uri="{FF2B5EF4-FFF2-40B4-BE49-F238E27FC236}">
              <a16:creationId xmlns:a16="http://schemas.microsoft.com/office/drawing/2014/main" id="{1FF45F6E-2BCD-4DE1-ADB8-D0108F8EBAC8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3276600" y="4591050"/>
          <a:ext cx="1323975" cy="7905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704850</xdr:colOff>
      <xdr:row>18</xdr:row>
      <xdr:rowOff>0</xdr:rowOff>
    </xdr:from>
    <xdr:to>
      <xdr:col>8</xdr:col>
      <xdr:colOff>190500</xdr:colOff>
      <xdr:row>23</xdr:row>
      <xdr:rowOff>47625</xdr:rowOff>
    </xdr:to>
    <xdr:cxnSp macro="">
      <xdr:nvCxnSpPr>
        <xdr:cNvPr id="6996" name="Straight Arrow Connector 44">
          <a:extLst>
            <a:ext uri="{FF2B5EF4-FFF2-40B4-BE49-F238E27FC236}">
              <a16:creationId xmlns:a16="http://schemas.microsoft.com/office/drawing/2014/main" id="{D4A13CD6-46AC-411C-A334-47E9F7D7EEE9}"/>
            </a:ext>
          </a:extLst>
        </xdr:cNvPr>
        <xdr:cNvCxnSpPr>
          <a:cxnSpLocks noChangeShapeType="1"/>
          <a:stCxn id="28" idx="1"/>
        </xdr:cNvCxnSpPr>
      </xdr:nvCxnSpPr>
      <xdr:spPr bwMode="auto">
        <a:xfrm flipH="1">
          <a:off x="2962275" y="5400675"/>
          <a:ext cx="1628775" cy="15716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723900</xdr:colOff>
      <xdr:row>23</xdr:row>
      <xdr:rowOff>104775</xdr:rowOff>
    </xdr:from>
    <xdr:to>
      <xdr:col>7</xdr:col>
      <xdr:colOff>342900</xdr:colOff>
      <xdr:row>28</xdr:row>
      <xdr:rowOff>47625</xdr:rowOff>
    </xdr:to>
    <xdr:cxnSp macro="">
      <xdr:nvCxnSpPr>
        <xdr:cNvPr id="6997" name="Straight Arrow Connector 44">
          <a:extLst>
            <a:ext uri="{FF2B5EF4-FFF2-40B4-BE49-F238E27FC236}">
              <a16:creationId xmlns:a16="http://schemas.microsoft.com/office/drawing/2014/main" id="{169EC1C9-6806-4B73-BE8A-2D2EE86B637C}"/>
            </a:ext>
          </a:extLst>
        </xdr:cNvPr>
        <xdr:cNvCxnSpPr>
          <a:cxnSpLocks noChangeShapeType="1"/>
          <a:stCxn id="6232" idx="3"/>
        </xdr:cNvCxnSpPr>
      </xdr:nvCxnSpPr>
      <xdr:spPr bwMode="auto">
        <a:xfrm flipV="1">
          <a:off x="2971800" y="7029450"/>
          <a:ext cx="1057275" cy="8953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714375</xdr:colOff>
      <xdr:row>23</xdr:row>
      <xdr:rowOff>133350</xdr:rowOff>
    </xdr:from>
    <xdr:to>
      <xdr:col>8</xdr:col>
      <xdr:colOff>276225</xdr:colOff>
      <xdr:row>32</xdr:row>
      <xdr:rowOff>57150</xdr:rowOff>
    </xdr:to>
    <xdr:cxnSp macro="">
      <xdr:nvCxnSpPr>
        <xdr:cNvPr id="6998" name="Straight Arrow Connector 44">
          <a:extLst>
            <a:ext uri="{FF2B5EF4-FFF2-40B4-BE49-F238E27FC236}">
              <a16:creationId xmlns:a16="http://schemas.microsoft.com/office/drawing/2014/main" id="{A9E673BC-A9D7-40F8-A387-EA1A03173020}"/>
            </a:ext>
          </a:extLst>
        </xdr:cNvPr>
        <xdr:cNvCxnSpPr>
          <a:cxnSpLocks noChangeShapeType="1"/>
          <a:stCxn id="6209" idx="3"/>
        </xdr:cNvCxnSpPr>
      </xdr:nvCxnSpPr>
      <xdr:spPr bwMode="auto">
        <a:xfrm flipV="1">
          <a:off x="2971800" y="7058025"/>
          <a:ext cx="1704975" cy="16383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442633</xdr:colOff>
      <xdr:row>26</xdr:row>
      <xdr:rowOff>133348</xdr:rowOff>
    </xdr:from>
    <xdr:to>
      <xdr:col>12</xdr:col>
      <xdr:colOff>280148</xdr:colOff>
      <xdr:row>29</xdr:row>
      <xdr:rowOff>179295</xdr:rowOff>
    </xdr:to>
    <xdr:sp macro="" textlink="">
      <xdr:nvSpPr>
        <xdr:cNvPr id="49" name="Rectangle 65">
          <a:extLst>
            <a:ext uri="{FF2B5EF4-FFF2-40B4-BE49-F238E27FC236}">
              <a16:creationId xmlns:a16="http://schemas.microsoft.com/office/drawing/2014/main" id="{8C4B2BBF-0D22-475E-A04C-17B525900376}"/>
            </a:ext>
          </a:extLst>
        </xdr:cNvPr>
        <xdr:cNvSpPr>
          <a:spLocks noChangeArrowheads="1"/>
        </xdr:cNvSpPr>
      </xdr:nvSpPr>
      <xdr:spPr bwMode="auto">
        <a:xfrm>
          <a:off x="4566398" y="7428377"/>
          <a:ext cx="1776132" cy="61744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 Sample (g/L)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Enter the concentration of the samples after extraction.</a:t>
          </a:r>
        </a:p>
      </xdr:txBody>
    </xdr:sp>
    <xdr:clientData/>
  </xdr:twoCellAnchor>
  <xdr:twoCellAnchor>
    <xdr:from>
      <xdr:col>8</xdr:col>
      <xdr:colOff>449357</xdr:colOff>
      <xdr:row>30</xdr:row>
      <xdr:rowOff>140072</xdr:rowOff>
    </xdr:from>
    <xdr:to>
      <xdr:col>13</xdr:col>
      <xdr:colOff>12888</xdr:colOff>
      <xdr:row>35</xdr:row>
      <xdr:rowOff>134472</xdr:rowOff>
    </xdr:to>
    <xdr:sp macro="" textlink="">
      <xdr:nvSpPr>
        <xdr:cNvPr id="52" name="Rectangle 65">
          <a:extLst>
            <a:ext uri="{FF2B5EF4-FFF2-40B4-BE49-F238E27FC236}">
              <a16:creationId xmlns:a16="http://schemas.microsoft.com/office/drawing/2014/main" id="{BAE65B75-007F-4E3D-BC26-806D435F9EB5}"/>
            </a:ext>
          </a:extLst>
        </xdr:cNvPr>
        <xdr:cNvSpPr>
          <a:spLocks noChangeArrowheads="1"/>
        </xdr:cNvSpPr>
      </xdr:nvSpPr>
      <xdr:spPr bwMode="auto">
        <a:xfrm>
          <a:off x="4864475" y="8578101"/>
          <a:ext cx="2275354" cy="94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7.  D-Galactose content of galactomannan (%).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Enter the percentage D-galactose content of the galactomannan sample being analysed.</a:t>
          </a:r>
        </a:p>
      </xdr:txBody>
    </xdr:sp>
    <xdr:clientData/>
  </xdr:twoCellAnchor>
  <xdr:twoCellAnchor>
    <xdr:from>
      <xdr:col>12</xdr:col>
      <xdr:colOff>276225</xdr:colOff>
      <xdr:row>23</xdr:row>
      <xdr:rowOff>133350</xdr:rowOff>
    </xdr:from>
    <xdr:to>
      <xdr:col>13</xdr:col>
      <xdr:colOff>304800</xdr:colOff>
      <xdr:row>28</xdr:row>
      <xdr:rowOff>57150</xdr:rowOff>
    </xdr:to>
    <xdr:cxnSp macro="">
      <xdr:nvCxnSpPr>
        <xdr:cNvPr id="7001" name="Straight Arrow Connector 44">
          <a:extLst>
            <a:ext uri="{FF2B5EF4-FFF2-40B4-BE49-F238E27FC236}">
              <a16:creationId xmlns:a16="http://schemas.microsoft.com/office/drawing/2014/main" id="{9875E1CD-AA8D-48C7-9350-D21FC5C2D141}"/>
            </a:ext>
          </a:extLst>
        </xdr:cNvPr>
        <xdr:cNvCxnSpPr>
          <a:cxnSpLocks noChangeShapeType="1"/>
          <a:stCxn id="49" idx="3"/>
        </xdr:cNvCxnSpPr>
      </xdr:nvCxnSpPr>
      <xdr:spPr bwMode="auto">
        <a:xfrm flipV="1">
          <a:off x="7105650" y="7058025"/>
          <a:ext cx="304800" cy="8763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9525</xdr:colOff>
      <xdr:row>23</xdr:row>
      <xdr:rowOff>66675</xdr:rowOff>
    </xdr:from>
    <xdr:to>
      <xdr:col>16</xdr:col>
      <xdr:colOff>361950</xdr:colOff>
      <xdr:row>33</xdr:row>
      <xdr:rowOff>38100</xdr:rowOff>
    </xdr:to>
    <xdr:cxnSp macro="">
      <xdr:nvCxnSpPr>
        <xdr:cNvPr id="7002" name="Straight Arrow Connector 44">
          <a:extLst>
            <a:ext uri="{FF2B5EF4-FFF2-40B4-BE49-F238E27FC236}">
              <a16:creationId xmlns:a16="http://schemas.microsoft.com/office/drawing/2014/main" id="{BE75307A-88B2-4B4C-893C-B6C0D3684BEB}"/>
            </a:ext>
          </a:extLst>
        </xdr:cNvPr>
        <xdr:cNvCxnSpPr>
          <a:cxnSpLocks noChangeShapeType="1"/>
          <a:stCxn id="52" idx="3"/>
        </xdr:cNvCxnSpPr>
      </xdr:nvCxnSpPr>
      <xdr:spPr bwMode="auto">
        <a:xfrm flipV="1">
          <a:off x="7115175" y="6991350"/>
          <a:ext cx="2162175" cy="18764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685800</xdr:colOff>
      <xdr:row>13</xdr:row>
      <xdr:rowOff>228600</xdr:rowOff>
    </xdr:from>
    <xdr:to>
      <xdr:col>5</xdr:col>
      <xdr:colOff>695325</xdr:colOff>
      <xdr:row>14</xdr:row>
      <xdr:rowOff>38100</xdr:rowOff>
    </xdr:to>
    <xdr:cxnSp macro="">
      <xdr:nvCxnSpPr>
        <xdr:cNvPr id="7003" name="Straight Arrow Connector 44">
          <a:extLst>
            <a:ext uri="{FF2B5EF4-FFF2-40B4-BE49-F238E27FC236}">
              <a16:creationId xmlns:a16="http://schemas.microsoft.com/office/drawing/2014/main" id="{52064262-4CD5-4E8B-9FFF-B6479D174D67}"/>
            </a:ext>
          </a:extLst>
        </xdr:cNvPr>
        <xdr:cNvCxnSpPr>
          <a:cxnSpLocks noChangeShapeType="1"/>
          <a:stCxn id="6152" idx="2"/>
        </xdr:cNvCxnSpPr>
      </xdr:nvCxnSpPr>
      <xdr:spPr bwMode="auto">
        <a:xfrm>
          <a:off x="2943225" y="4114800"/>
          <a:ext cx="9525" cy="3905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19</xdr:col>
      <xdr:colOff>0</xdr:colOff>
      <xdr:row>6</xdr:row>
      <xdr:rowOff>344080</xdr:rowOff>
    </xdr:to>
    <xdr:pic>
      <xdr:nvPicPr>
        <xdr:cNvPr id="7004" name="Picture 2">
          <a:extLst>
            <a:ext uri="{FF2B5EF4-FFF2-40B4-BE49-F238E27FC236}">
              <a16:creationId xmlns:a16="http://schemas.microsoft.com/office/drawing/2014/main" id="{939233AD-05D3-4940-B1CB-3A8D53FDA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100853"/>
          <a:ext cx="11049000" cy="1789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235326</xdr:colOff>
      <xdr:row>3</xdr:row>
      <xdr:rowOff>52108</xdr:rowOff>
    </xdr:from>
    <xdr:to>
      <xdr:col>21</xdr:col>
      <xdr:colOff>89092</xdr:colOff>
      <xdr:row>4</xdr:row>
      <xdr:rowOff>42583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044165-D756-4859-83DE-B313020B9E8F}"/>
            </a:ext>
          </a:extLst>
        </xdr:cNvPr>
        <xdr:cNvSpPr txBox="1">
          <a:spLocks noChangeArrowheads="1"/>
        </xdr:cNvSpPr>
      </xdr:nvSpPr>
      <xdr:spPr bwMode="auto">
        <a:xfrm>
          <a:off x="9681885" y="1609726"/>
          <a:ext cx="9183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</a:p>
      </xdr:txBody>
    </xdr:sp>
    <xdr:clientData fPrintsWithSheet="0"/>
  </xdr:twoCellAnchor>
  <xdr:twoCellAnchor>
    <xdr:from>
      <xdr:col>20</xdr:col>
      <xdr:colOff>235326</xdr:colOff>
      <xdr:row>4</xdr:row>
      <xdr:rowOff>52108</xdr:rowOff>
    </xdr:from>
    <xdr:to>
      <xdr:col>21</xdr:col>
      <xdr:colOff>89092</xdr:colOff>
      <xdr:row>5</xdr:row>
      <xdr:rowOff>80683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60D973-FA57-436C-8855-ADF109D08ABC}"/>
            </a:ext>
          </a:extLst>
        </xdr:cNvPr>
        <xdr:cNvSpPr txBox="1">
          <a:spLocks noChangeArrowheads="1"/>
        </xdr:cNvSpPr>
      </xdr:nvSpPr>
      <xdr:spPr bwMode="auto">
        <a:xfrm>
          <a:off x="9681885" y="1800226"/>
          <a:ext cx="91832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2</xdr:col>
      <xdr:colOff>19050</xdr:colOff>
      <xdr:row>53</xdr:row>
      <xdr:rowOff>171450</xdr:rowOff>
    </xdr:from>
    <xdr:to>
      <xdr:col>4</xdr:col>
      <xdr:colOff>114300</xdr:colOff>
      <xdr:row>54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D45E56-23A9-4F9A-9397-B9385C937C33}"/>
            </a:ext>
          </a:extLst>
        </xdr:cNvPr>
        <xdr:cNvSpPr txBox="1">
          <a:spLocks noChangeArrowheads="1"/>
        </xdr:cNvSpPr>
      </xdr:nvSpPr>
      <xdr:spPr bwMode="auto">
        <a:xfrm>
          <a:off x="247650" y="11839575"/>
          <a:ext cx="14954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 editAs="oneCell">
    <xdr:from>
      <xdr:col>0</xdr:col>
      <xdr:colOff>114300</xdr:colOff>
      <xdr:row>1</xdr:row>
      <xdr:rowOff>0</xdr:rowOff>
    </xdr:from>
    <xdr:to>
      <xdr:col>22</xdr:col>
      <xdr:colOff>0</xdr:colOff>
      <xdr:row>2</xdr:row>
      <xdr:rowOff>38100</xdr:rowOff>
    </xdr:to>
    <xdr:pic>
      <xdr:nvPicPr>
        <xdr:cNvPr id="2424" name="Picture 2">
          <a:extLst>
            <a:ext uri="{FF2B5EF4-FFF2-40B4-BE49-F238E27FC236}">
              <a16:creationId xmlns:a16="http://schemas.microsoft.com/office/drawing/2014/main" id="{E1A9E7CC-763D-4180-A78A-3972EC39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106680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1"/>
  <sheetViews>
    <sheetView zoomScale="85" zoomScaleNormal="82" workbookViewId="0">
      <selection activeCell="B14" sqref="B14"/>
    </sheetView>
  </sheetViews>
  <sheetFormatPr defaultColWidth="12.28515625" defaultRowHeight="15" x14ac:dyDescent="0.3"/>
  <cols>
    <col min="1" max="2" width="1.7109375" style="22" customWidth="1"/>
    <col min="3" max="3" width="7" style="29" customWidth="1"/>
    <col min="4" max="4" width="4" style="22" customWidth="1"/>
    <col min="5" max="5" width="19.42578125" style="22" customWidth="1"/>
    <col min="6" max="9" width="10.7109375" style="22" customWidth="1"/>
    <col min="10" max="10" width="1.7109375" style="22" customWidth="1"/>
    <col min="11" max="11" width="13.7109375" style="22" customWidth="1"/>
    <col min="12" max="12" width="12.7109375" style="22" customWidth="1"/>
    <col min="13" max="13" width="1.7109375" style="22" customWidth="1"/>
    <col min="14" max="15" width="12.7109375" style="22" customWidth="1"/>
    <col min="16" max="16" width="1.7109375" style="22" customWidth="1"/>
    <col min="17" max="18" width="15.7109375" style="22" customWidth="1"/>
    <col min="19" max="19" width="1.7109375" style="29" customWidth="1"/>
    <col min="20" max="20" width="191.28515625" style="89" customWidth="1"/>
    <col min="21" max="16384" width="12.28515625" style="22"/>
  </cols>
  <sheetData>
    <row r="1" spans="1:20" ht="7.7" customHeight="1" x14ac:dyDescent="0.3">
      <c r="A1" s="21"/>
      <c r="B1" s="21"/>
      <c r="C1" s="26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78"/>
      <c r="R1" s="21"/>
      <c r="S1" s="26"/>
    </row>
    <row r="2" spans="1:20" ht="13.7" customHeight="1" x14ac:dyDescent="0.3">
      <c r="A2" s="21"/>
      <c r="B2" s="23"/>
      <c r="C2" s="27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5"/>
      <c r="R2" s="23"/>
      <c r="S2" s="27"/>
    </row>
    <row r="3" spans="1:20" ht="27" customHeight="1" x14ac:dyDescent="0.3">
      <c r="A3" s="21"/>
      <c r="B3" s="23"/>
      <c r="C3" s="27"/>
      <c r="D3" s="24"/>
      <c r="E3" s="24"/>
      <c r="F3" s="24"/>
      <c r="G3" s="24"/>
      <c r="H3" s="24"/>
      <c r="I3" s="24"/>
      <c r="J3" s="24"/>
      <c r="K3" s="24"/>
      <c r="L3" s="24"/>
      <c r="M3" s="24"/>
      <c r="N3" s="57"/>
      <c r="O3" s="23"/>
      <c r="P3" s="23"/>
      <c r="Q3" s="25"/>
      <c r="R3" s="23"/>
      <c r="S3" s="27"/>
    </row>
    <row r="4" spans="1:20" ht="42" customHeight="1" x14ac:dyDescent="0.3">
      <c r="A4" s="21"/>
      <c r="B4" s="23"/>
      <c r="C4" s="27"/>
      <c r="D4" s="24"/>
      <c r="E4" s="24"/>
      <c r="F4" s="24"/>
      <c r="G4" s="24"/>
      <c r="H4" s="24"/>
      <c r="I4" s="24"/>
      <c r="J4" s="24"/>
      <c r="K4" s="24"/>
      <c r="L4" s="24"/>
      <c r="M4" s="24"/>
      <c r="N4" s="57"/>
      <c r="O4" s="23"/>
      <c r="P4" s="23"/>
      <c r="Q4" s="25"/>
      <c r="R4" s="23"/>
      <c r="S4" s="27"/>
    </row>
    <row r="5" spans="1:20" ht="18.2" customHeight="1" x14ac:dyDescent="0.3">
      <c r="A5" s="21"/>
      <c r="B5" s="23"/>
      <c r="C5" s="28"/>
      <c r="D5" s="42"/>
      <c r="E5" s="42"/>
      <c r="F5" s="42"/>
      <c r="G5" s="42"/>
      <c r="H5" s="42"/>
      <c r="I5" s="42"/>
      <c r="J5" s="42"/>
      <c r="K5" s="42"/>
      <c r="L5" s="42"/>
      <c r="M5" s="42"/>
      <c r="N5" s="57"/>
      <c r="O5" s="23"/>
      <c r="P5" s="23"/>
      <c r="Q5" s="25"/>
      <c r="R5" s="23"/>
      <c r="S5" s="28"/>
    </row>
    <row r="6" spans="1:20" ht="13.7" customHeight="1" x14ac:dyDescent="0.3">
      <c r="A6" s="21"/>
      <c r="B6" s="23"/>
      <c r="C6" s="28"/>
      <c r="D6" s="25"/>
      <c r="E6" s="25"/>
      <c r="F6" s="25"/>
      <c r="G6" s="25"/>
      <c r="H6" s="25"/>
      <c r="I6" s="25"/>
      <c r="J6" s="25"/>
      <c r="K6" s="25"/>
      <c r="L6" s="25"/>
      <c r="M6" s="25"/>
      <c r="N6" s="57"/>
      <c r="O6" s="23"/>
      <c r="P6" s="23"/>
      <c r="Q6" s="25"/>
      <c r="R6" s="23"/>
      <c r="S6" s="28"/>
    </row>
    <row r="7" spans="1:20" s="33" customFormat="1" ht="42.75" customHeight="1" x14ac:dyDescent="0.4">
      <c r="A7" s="21"/>
      <c r="B7" s="23"/>
      <c r="C7" s="58" t="s">
        <v>19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57"/>
      <c r="O7" s="23"/>
      <c r="P7" s="23"/>
      <c r="Q7" s="23"/>
      <c r="R7" s="23"/>
      <c r="S7" s="58"/>
      <c r="T7" s="90"/>
    </row>
    <row r="8" spans="1:20" s="33" customFormat="1" ht="36.75" customHeight="1" x14ac:dyDescent="0.3">
      <c r="A8" s="21"/>
      <c r="B8" s="23"/>
      <c r="C8" s="100" t="s">
        <v>27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23"/>
      <c r="P8" s="23"/>
      <c r="Q8" s="23"/>
      <c r="R8" s="23"/>
      <c r="T8" s="90"/>
    </row>
    <row r="9" spans="1:20" s="33" customFormat="1" ht="45" customHeight="1" x14ac:dyDescent="0.4">
      <c r="A9" s="21"/>
      <c r="B9" s="23"/>
      <c r="C9" s="58" t="s">
        <v>20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23"/>
      <c r="O9" s="23"/>
      <c r="P9" s="23"/>
      <c r="Q9" s="23"/>
      <c r="R9" s="23"/>
      <c r="S9" s="58"/>
      <c r="T9" s="90"/>
    </row>
    <row r="10" spans="1:20" s="33" customFormat="1" ht="18" customHeight="1" x14ac:dyDescent="0.35">
      <c r="A10" s="21"/>
      <c r="B10" s="23"/>
      <c r="C10" s="55" t="s">
        <v>25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23"/>
      <c r="O10" s="23"/>
      <c r="P10" s="23"/>
      <c r="Q10" s="23"/>
      <c r="R10" s="23"/>
      <c r="S10" s="55"/>
      <c r="T10" s="90"/>
    </row>
    <row r="11" spans="1:20" s="33" customFormat="1" ht="18" customHeight="1" x14ac:dyDescent="0.35">
      <c r="A11" s="21"/>
      <c r="B11" s="23"/>
      <c r="C11" s="55" t="s">
        <v>26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23"/>
      <c r="O11" s="23"/>
      <c r="P11" s="23"/>
      <c r="Q11" s="23"/>
      <c r="R11" s="23"/>
      <c r="S11" s="55"/>
      <c r="T11" s="90"/>
    </row>
    <row r="12" spans="1:20" s="33" customFormat="1" ht="9" customHeight="1" x14ac:dyDescent="0.35">
      <c r="A12" s="21"/>
      <c r="B12" s="23"/>
      <c r="C12" s="55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23"/>
      <c r="O12" s="23"/>
      <c r="P12" s="23"/>
      <c r="Q12" s="23"/>
      <c r="R12" s="23"/>
      <c r="S12" s="55"/>
      <c r="T12" s="90"/>
    </row>
    <row r="13" spans="1:20" s="33" customFormat="1" x14ac:dyDescent="0.3">
      <c r="A13" s="21"/>
      <c r="B13" s="23"/>
      <c r="C13" s="27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23"/>
      <c r="O13" s="23"/>
      <c r="P13" s="23"/>
      <c r="Q13" s="23"/>
      <c r="R13" s="23"/>
      <c r="S13" s="93"/>
      <c r="T13" s="90"/>
    </row>
    <row r="14" spans="1:20" s="33" customFormat="1" ht="45.95" customHeight="1" x14ac:dyDescent="0.3">
      <c r="A14" s="21"/>
      <c r="B14" s="23"/>
      <c r="C14" s="27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23"/>
      <c r="O14" s="23"/>
      <c r="P14" s="23"/>
      <c r="Q14" s="23"/>
      <c r="R14" s="23"/>
      <c r="S14" s="93"/>
      <c r="T14" s="90"/>
    </row>
    <row r="15" spans="1:20" s="30" customFormat="1" x14ac:dyDescent="0.3">
      <c r="A15" s="21"/>
      <c r="B15" s="23"/>
      <c r="C15" s="27"/>
      <c r="D15" s="97"/>
      <c r="E15" s="97" t="s">
        <v>14</v>
      </c>
      <c r="F15" s="59"/>
      <c r="G15" s="60"/>
      <c r="H15" s="61"/>
      <c r="I15" s="34"/>
      <c r="J15" s="34"/>
      <c r="K15" s="34"/>
      <c r="L15" s="34"/>
      <c r="M15" s="34"/>
      <c r="N15" s="23"/>
      <c r="O15" s="23"/>
      <c r="P15" s="23"/>
      <c r="Q15" s="23"/>
      <c r="R15" s="23"/>
      <c r="S15" s="93"/>
      <c r="T15" s="90"/>
    </row>
    <row r="16" spans="1:20" s="30" customFormat="1" ht="24.2" customHeight="1" x14ac:dyDescent="0.3">
      <c r="A16" s="21"/>
      <c r="B16" s="23"/>
      <c r="C16" s="27"/>
      <c r="D16" s="98"/>
      <c r="E16" s="22"/>
      <c r="F16" s="62" t="s">
        <v>15</v>
      </c>
      <c r="G16" s="22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93"/>
      <c r="T16" s="90"/>
    </row>
    <row r="17" spans="1:20" s="30" customFormat="1" ht="19.5" x14ac:dyDescent="0.4">
      <c r="A17" s="21"/>
      <c r="B17" s="23"/>
      <c r="C17" s="27"/>
      <c r="D17" s="25"/>
      <c r="E17" s="25"/>
      <c r="F17" s="63" t="s">
        <v>12</v>
      </c>
      <c r="G17" s="63" t="s">
        <v>13</v>
      </c>
      <c r="H17" s="25"/>
      <c r="I17" s="25"/>
      <c r="J17" s="23"/>
      <c r="K17" s="23"/>
      <c r="L17" s="23"/>
      <c r="M17" s="23"/>
      <c r="N17" s="23"/>
      <c r="O17" s="23"/>
      <c r="P17" s="23"/>
      <c r="Q17" s="23"/>
      <c r="R17" s="23"/>
      <c r="S17" s="93"/>
      <c r="T17" s="90"/>
    </row>
    <row r="18" spans="1:20" s="33" customFormat="1" x14ac:dyDescent="0.3">
      <c r="A18" s="21"/>
      <c r="B18" s="23"/>
      <c r="C18" s="27"/>
      <c r="D18" s="25"/>
      <c r="E18" s="25">
        <v>1</v>
      </c>
      <c r="F18" s="64"/>
      <c r="G18" s="64"/>
      <c r="H18" s="25"/>
      <c r="I18" s="25"/>
      <c r="J18" s="23"/>
      <c r="K18" s="23"/>
      <c r="L18" s="23"/>
      <c r="M18" s="23"/>
      <c r="N18" s="23"/>
      <c r="O18" s="23"/>
      <c r="P18" s="23"/>
      <c r="Q18" s="23"/>
      <c r="R18" s="23"/>
      <c r="S18" s="93"/>
      <c r="T18" s="90"/>
    </row>
    <row r="19" spans="1:20" s="33" customFormat="1" x14ac:dyDescent="0.3">
      <c r="A19" s="21"/>
      <c r="B19" s="23"/>
      <c r="C19" s="27"/>
      <c r="D19" s="25"/>
      <c r="E19" s="25">
        <v>2</v>
      </c>
      <c r="F19" s="64"/>
      <c r="G19" s="64"/>
      <c r="H19" s="25"/>
      <c r="I19" s="25"/>
      <c r="J19" s="23"/>
      <c r="K19" s="23"/>
      <c r="L19" s="23"/>
      <c r="M19" s="23"/>
      <c r="N19" s="23"/>
      <c r="O19" s="23"/>
      <c r="P19" s="23"/>
      <c r="Q19" s="23"/>
      <c r="R19" s="23"/>
      <c r="S19" s="93"/>
      <c r="T19" s="90"/>
    </row>
    <row r="20" spans="1:20" s="33" customFormat="1" x14ac:dyDescent="0.3">
      <c r="A20" s="21"/>
      <c r="B20" s="23"/>
      <c r="C20" s="27"/>
      <c r="D20" s="23"/>
      <c r="E20" s="23"/>
      <c r="F20" s="99"/>
      <c r="G20" s="99"/>
      <c r="H20" s="23"/>
      <c r="I20" s="23"/>
      <c r="J20" s="25"/>
      <c r="K20" s="25"/>
      <c r="L20" s="25"/>
      <c r="M20" s="25"/>
      <c r="N20" s="23"/>
      <c r="O20" s="23"/>
      <c r="P20" s="23"/>
      <c r="Q20" s="23"/>
      <c r="R20" s="23"/>
      <c r="S20" s="93"/>
      <c r="T20" s="90"/>
    </row>
    <row r="21" spans="1:20" s="33" customFormat="1" x14ac:dyDescent="0.3">
      <c r="A21" s="21"/>
      <c r="B21" s="23"/>
      <c r="C21" s="27"/>
      <c r="D21" s="23"/>
      <c r="E21" s="62" t="s">
        <v>16</v>
      </c>
      <c r="F21" s="23"/>
      <c r="G21" s="23"/>
      <c r="H21" s="23"/>
      <c r="I21" s="23"/>
      <c r="J21" s="23"/>
      <c r="K21" s="23"/>
      <c r="L21" s="62" t="s">
        <v>1</v>
      </c>
      <c r="M21" s="65"/>
      <c r="N21" s="23"/>
      <c r="O21" s="23"/>
      <c r="P21" s="23"/>
      <c r="Q21" s="23"/>
      <c r="R21" s="23"/>
      <c r="S21" s="93"/>
      <c r="T21" s="90"/>
    </row>
    <row r="22" spans="1:20" s="33" customFormat="1" ht="60" x14ac:dyDescent="0.3">
      <c r="A22" s="21"/>
      <c r="B22" s="23"/>
      <c r="C22" s="27"/>
      <c r="D22" s="14"/>
      <c r="E22" s="82" t="s">
        <v>0</v>
      </c>
      <c r="F22" s="83" t="s">
        <v>12</v>
      </c>
      <c r="G22" s="83" t="s">
        <v>13</v>
      </c>
      <c r="H22" s="82" t="s">
        <v>17</v>
      </c>
      <c r="I22" s="82" t="s">
        <v>18</v>
      </c>
      <c r="J22" s="84"/>
      <c r="K22" s="86" t="s">
        <v>31</v>
      </c>
      <c r="L22" s="86" t="s">
        <v>30</v>
      </c>
      <c r="M22" s="84"/>
      <c r="N22" s="82" t="s">
        <v>2</v>
      </c>
      <c r="O22" s="86" t="s">
        <v>29</v>
      </c>
      <c r="P22" s="87"/>
      <c r="Q22" s="82" t="s">
        <v>33</v>
      </c>
      <c r="R22" s="86" t="s">
        <v>32</v>
      </c>
      <c r="S22" s="94"/>
      <c r="T22" s="90"/>
    </row>
    <row r="23" spans="1:20" s="33" customFormat="1" x14ac:dyDescent="0.3">
      <c r="A23" s="21"/>
      <c r="B23" s="23"/>
      <c r="C23" s="27"/>
      <c r="D23" s="1">
        <v>1</v>
      </c>
      <c r="E23" s="19"/>
      <c r="F23" s="20"/>
      <c r="G23" s="20"/>
      <c r="H23" s="47">
        <v>0.2</v>
      </c>
      <c r="I23" s="19">
        <v>1</v>
      </c>
      <c r="J23" s="7"/>
      <c r="K23" s="17" t="str">
        <f>IF(OR(ISBLANK(A1_sample),ISBLANK(A2_sample),A1_blank_ave=0,A2_blank_ave=0),"",Change_absorbance)</f>
        <v/>
      </c>
      <c r="L23" s="17" t="str">
        <f>IF(OR(ISBLANK(A1_sample),ISBLANK(A2_sample),A1_blank_ave=0,A2_blank_ave=0),"",Concentration_gL)</f>
        <v/>
      </c>
      <c r="M23" s="7"/>
      <c r="N23" s="46"/>
      <c r="O23" s="17" t="str">
        <f>IF(ISERROR(Concentration_gg),"",Concentration_gg)</f>
        <v/>
      </c>
      <c r="P23" s="5"/>
      <c r="Q23" s="46"/>
      <c r="R23" s="17" t="str">
        <f>IF(ISERROR(Arabinoxylan_gg),"",Arabinoxylan_gg)</f>
        <v/>
      </c>
      <c r="S23" s="94"/>
      <c r="T23" s="90"/>
    </row>
    <row r="24" spans="1:20" s="33" customFormat="1" x14ac:dyDescent="0.3">
      <c r="A24" s="21"/>
      <c r="B24" s="23"/>
      <c r="C24" s="27"/>
      <c r="D24" s="1">
        <v>2</v>
      </c>
      <c r="E24" s="19"/>
      <c r="F24" s="20"/>
      <c r="G24" s="20"/>
      <c r="H24" s="47">
        <v>0.2</v>
      </c>
      <c r="I24" s="19">
        <v>1</v>
      </c>
      <c r="J24" s="7"/>
      <c r="K24" s="17" t="str">
        <f>IF(OR(ISBLANK(A1_sample),ISBLANK(A2_sample),A1_blank_ave=0,A2_blank_ave=0),"",Change_absorbance)</f>
        <v/>
      </c>
      <c r="L24" s="17" t="str">
        <f>IF(OR(ISBLANK(A1_sample),ISBLANK(A2_sample),A1_blank_ave=0,A2_blank_ave=0),"",Concentration_gL)</f>
        <v/>
      </c>
      <c r="M24" s="7"/>
      <c r="N24" s="46"/>
      <c r="O24" s="17" t="str">
        <f>IF(ISERROR(Concentration_gg),"",Concentration_gg)</f>
        <v/>
      </c>
      <c r="P24" s="5"/>
      <c r="Q24" s="46"/>
      <c r="R24" s="17" t="str">
        <f>IF(ISERROR(Arabinoxylan_gg),"",Arabinoxylan_gg)</f>
        <v/>
      </c>
      <c r="S24" s="94"/>
      <c r="T24" s="90"/>
    </row>
    <row r="25" spans="1:20" s="33" customFormat="1" x14ac:dyDescent="0.3">
      <c r="A25" s="21"/>
      <c r="B25" s="23"/>
      <c r="C25" s="27"/>
      <c r="D25" s="1">
        <v>3</v>
      </c>
      <c r="E25" s="19"/>
      <c r="F25" s="20"/>
      <c r="G25" s="20"/>
      <c r="H25" s="47">
        <v>0.2</v>
      </c>
      <c r="I25" s="19">
        <v>1</v>
      </c>
      <c r="J25" s="7"/>
      <c r="K25" s="17" t="str">
        <f>IF(OR(ISBLANK(A1_sample),ISBLANK(A2_sample),A1_blank_ave=0,A2_blank_ave=0),"",Change_absorbance)</f>
        <v/>
      </c>
      <c r="L25" s="17" t="str">
        <f>IF(OR(ISBLANK(A1_sample),ISBLANK(A2_sample),A1_blank_ave=0,A2_blank_ave=0),"",Concentration_gL)</f>
        <v/>
      </c>
      <c r="M25" s="7"/>
      <c r="N25" s="46"/>
      <c r="O25" s="17" t="str">
        <f>IF(ISERROR(Concentration_gg),"",Concentration_gg)</f>
        <v/>
      </c>
      <c r="P25" s="5"/>
      <c r="Q25" s="46"/>
      <c r="R25" s="17" t="str">
        <f>IF(ISERROR(Arabinoxylan_gg),"",Arabinoxylan_gg)</f>
        <v/>
      </c>
      <c r="S25" s="94"/>
      <c r="T25" s="90"/>
    </row>
    <row r="26" spans="1:20" s="33" customFormat="1" x14ac:dyDescent="0.3">
      <c r="A26" s="21"/>
      <c r="B26" s="23"/>
      <c r="C26" s="27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23"/>
      <c r="O26" s="23"/>
      <c r="P26" s="23"/>
      <c r="Q26" s="23"/>
      <c r="R26" s="23"/>
      <c r="S26" s="93"/>
      <c r="T26" s="90"/>
    </row>
    <row r="27" spans="1:20" s="33" customFormat="1" x14ac:dyDescent="0.3">
      <c r="A27" s="21"/>
      <c r="B27" s="23"/>
      <c r="C27" s="27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23"/>
      <c r="O27" s="23"/>
      <c r="P27" s="23"/>
      <c r="Q27" s="23"/>
      <c r="R27" s="23"/>
      <c r="S27" s="93"/>
      <c r="T27" s="90"/>
    </row>
    <row r="28" spans="1:20" s="33" customFormat="1" x14ac:dyDescent="0.3">
      <c r="A28" s="21"/>
      <c r="B28" s="23"/>
      <c r="C28" s="27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23"/>
      <c r="O28" s="23"/>
      <c r="P28" s="23"/>
      <c r="Q28" s="23"/>
      <c r="R28" s="23"/>
      <c r="S28" s="93"/>
      <c r="T28" s="90"/>
    </row>
    <row r="29" spans="1:20" s="33" customFormat="1" x14ac:dyDescent="0.3">
      <c r="A29" s="21"/>
      <c r="B29" s="23"/>
      <c r="C29" s="27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23"/>
      <c r="O29" s="23"/>
      <c r="P29" s="23"/>
      <c r="Q29" s="23"/>
      <c r="R29" s="23"/>
      <c r="S29" s="93"/>
      <c r="T29" s="90"/>
    </row>
    <row r="30" spans="1:20" s="33" customFormat="1" x14ac:dyDescent="0.3">
      <c r="A30" s="21"/>
      <c r="B30" s="23"/>
      <c r="C30" s="27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23"/>
      <c r="O30" s="23"/>
      <c r="P30" s="23"/>
      <c r="Q30" s="23"/>
      <c r="R30" s="23"/>
      <c r="S30" s="93"/>
      <c r="T30" s="90"/>
    </row>
    <row r="31" spans="1:20" s="33" customFormat="1" x14ac:dyDescent="0.3">
      <c r="A31" s="21"/>
      <c r="B31" s="23"/>
      <c r="C31" s="27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23"/>
      <c r="O31" s="23"/>
      <c r="P31" s="23"/>
      <c r="Q31" s="23"/>
      <c r="R31" s="23"/>
      <c r="S31" s="93"/>
      <c r="T31" s="90"/>
    </row>
    <row r="32" spans="1:20" s="33" customFormat="1" x14ac:dyDescent="0.3">
      <c r="A32" s="21"/>
      <c r="B32" s="23"/>
      <c r="C32" s="27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23"/>
      <c r="O32" s="23"/>
      <c r="P32" s="23"/>
      <c r="Q32" s="23"/>
      <c r="R32" s="23"/>
      <c r="S32" s="93"/>
      <c r="T32" s="90"/>
    </row>
    <row r="33" spans="1:20" s="33" customFormat="1" x14ac:dyDescent="0.3">
      <c r="A33" s="21"/>
      <c r="B33" s="23"/>
      <c r="C33" s="27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23"/>
      <c r="O33" s="23"/>
      <c r="P33" s="23"/>
      <c r="Q33" s="23"/>
      <c r="R33" s="23"/>
      <c r="S33" s="93"/>
      <c r="T33" s="90"/>
    </row>
    <row r="34" spans="1:20" s="33" customFormat="1" x14ac:dyDescent="0.3">
      <c r="A34" s="21"/>
      <c r="B34" s="23"/>
      <c r="C34" s="27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23"/>
      <c r="O34" s="23"/>
      <c r="P34" s="23"/>
      <c r="Q34" s="23"/>
      <c r="R34" s="23"/>
      <c r="S34" s="93"/>
      <c r="T34" s="90"/>
    </row>
    <row r="35" spans="1:20" s="33" customFormat="1" x14ac:dyDescent="0.3">
      <c r="A35" s="21"/>
      <c r="B35" s="23"/>
      <c r="C35" s="27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23"/>
      <c r="O35" s="23"/>
      <c r="P35" s="23"/>
      <c r="Q35" s="23"/>
      <c r="R35" s="23"/>
      <c r="S35" s="93"/>
      <c r="T35" s="90"/>
    </row>
    <row r="36" spans="1:20" s="33" customFormat="1" x14ac:dyDescent="0.3">
      <c r="A36" s="21"/>
      <c r="B36" s="23"/>
      <c r="C36" s="27"/>
      <c r="D36" s="35"/>
      <c r="E36" s="35"/>
      <c r="F36" s="35"/>
      <c r="G36" s="35"/>
      <c r="H36" s="35" t="s">
        <v>21</v>
      </c>
      <c r="I36" s="35"/>
      <c r="J36" s="35"/>
      <c r="K36" s="35"/>
      <c r="L36" s="35"/>
      <c r="M36" s="35"/>
      <c r="N36" s="23"/>
      <c r="O36" s="23"/>
      <c r="P36" s="23"/>
      <c r="Q36" s="23"/>
      <c r="R36" s="23"/>
      <c r="S36" s="93"/>
      <c r="T36" s="90"/>
    </row>
    <row r="37" spans="1:20" s="33" customFormat="1" x14ac:dyDescent="0.3">
      <c r="A37" s="21"/>
      <c r="B37" s="23"/>
      <c r="C37" s="27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23"/>
      <c r="O37" s="23"/>
      <c r="P37" s="23"/>
      <c r="Q37" s="23"/>
      <c r="R37" s="23"/>
      <c r="S37" s="93"/>
      <c r="T37" s="90"/>
    </row>
    <row r="38" spans="1:20" s="33" customFormat="1" x14ac:dyDescent="0.3">
      <c r="A38" s="21"/>
      <c r="B38" s="23"/>
      <c r="C38" s="27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23"/>
      <c r="P38" s="23"/>
      <c r="Q38" s="23"/>
      <c r="R38" s="23"/>
      <c r="S38" s="93"/>
      <c r="T38" s="90"/>
    </row>
    <row r="39" spans="1:20" s="33" customFormat="1" ht="28.7" customHeight="1" x14ac:dyDescent="0.3">
      <c r="A39" s="21"/>
      <c r="B39" s="23"/>
      <c r="C39" s="27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23"/>
      <c r="O39" s="23"/>
      <c r="P39" s="23"/>
      <c r="Q39" s="23"/>
      <c r="R39" s="23"/>
      <c r="S39" s="93"/>
      <c r="T39" s="90"/>
    </row>
    <row r="40" spans="1:20" s="33" customFormat="1" ht="16.7" customHeight="1" x14ac:dyDescent="0.4">
      <c r="A40" s="21"/>
      <c r="B40" s="23"/>
      <c r="C40" s="66" t="s">
        <v>6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50"/>
      <c r="O40" s="23"/>
      <c r="P40" s="23"/>
      <c r="Q40" s="23"/>
      <c r="R40" s="23"/>
      <c r="S40" s="95"/>
      <c r="T40" s="90"/>
    </row>
    <row r="41" spans="1:20" s="38" customFormat="1" ht="24.95" customHeight="1" x14ac:dyDescent="0.35">
      <c r="A41" s="37"/>
      <c r="B41" s="40"/>
      <c r="C41" s="67" t="s">
        <v>7</v>
      </c>
      <c r="D41" s="52"/>
      <c r="E41" s="52"/>
      <c r="F41" s="52"/>
      <c r="G41" s="52"/>
      <c r="I41" s="52"/>
      <c r="J41" s="52"/>
      <c r="K41" s="52"/>
      <c r="L41" s="52"/>
      <c r="M41" s="52"/>
      <c r="N41" s="51"/>
      <c r="O41" s="40"/>
      <c r="P41" s="40"/>
      <c r="Q41" s="76"/>
      <c r="R41" s="40"/>
      <c r="S41" s="79"/>
      <c r="T41" s="91"/>
    </row>
    <row r="42" spans="1:20" s="39" customFormat="1" ht="24.2" customHeight="1" x14ac:dyDescent="0.35">
      <c r="A42" s="37"/>
      <c r="B42" s="40"/>
      <c r="C42" s="102" t="s">
        <v>8</v>
      </c>
      <c r="D42" s="103"/>
      <c r="E42" s="104"/>
      <c r="F42" s="104"/>
      <c r="G42" s="69"/>
      <c r="H42" s="52"/>
      <c r="I42" s="69"/>
      <c r="J42" s="69"/>
      <c r="K42" s="69"/>
      <c r="L42" s="69"/>
      <c r="M42" s="69"/>
      <c r="N42" s="52"/>
      <c r="O42" s="41"/>
      <c r="P42" s="41"/>
      <c r="Q42" s="77"/>
      <c r="R42" s="40"/>
      <c r="S42" s="80"/>
      <c r="T42" s="92"/>
    </row>
    <row r="43" spans="1:20" s="39" customFormat="1" ht="36" customHeight="1" x14ac:dyDescent="0.3">
      <c r="A43" s="37"/>
      <c r="B43" s="40"/>
      <c r="C43" s="103"/>
      <c r="D43" s="103"/>
      <c r="E43" s="104"/>
      <c r="F43" s="104"/>
      <c r="G43" s="69"/>
      <c r="H43" s="70" t="s">
        <v>9</v>
      </c>
      <c r="I43" s="69"/>
      <c r="J43" s="69"/>
      <c r="K43" s="69"/>
      <c r="L43" s="69"/>
      <c r="M43" s="69"/>
      <c r="N43" s="70"/>
      <c r="O43" s="41"/>
      <c r="P43" s="41"/>
      <c r="Q43" s="77"/>
      <c r="R43" s="40"/>
      <c r="S43" s="80"/>
      <c r="T43" s="92"/>
    </row>
    <row r="44" spans="1:20" s="39" customFormat="1" ht="30.95" customHeight="1" x14ac:dyDescent="0.35">
      <c r="A44" s="37"/>
      <c r="B44" s="40"/>
      <c r="C44" s="53" t="s">
        <v>3</v>
      </c>
      <c r="D44" s="53"/>
      <c r="E44" s="53"/>
      <c r="F44" s="53"/>
      <c r="G44" s="53"/>
      <c r="H44" s="71"/>
      <c r="I44" s="53"/>
      <c r="J44" s="53"/>
      <c r="K44" s="53"/>
      <c r="L44" s="53"/>
      <c r="M44" s="53"/>
      <c r="N44" s="71"/>
      <c r="O44" s="41"/>
      <c r="P44" s="41"/>
      <c r="Q44" s="77"/>
      <c r="R44" s="40"/>
      <c r="S44" s="81"/>
      <c r="T44" s="92"/>
    </row>
    <row r="45" spans="1:20" s="39" customFormat="1" ht="16.7" customHeight="1" x14ac:dyDescent="0.35">
      <c r="A45" s="37"/>
      <c r="B45" s="40"/>
      <c r="C45" s="54" t="s">
        <v>10</v>
      </c>
      <c r="D45" s="53"/>
      <c r="E45" s="53"/>
      <c r="F45" s="53"/>
      <c r="G45" s="53"/>
      <c r="H45" s="70" t="s">
        <v>34</v>
      </c>
      <c r="I45" s="53"/>
      <c r="J45" s="53"/>
      <c r="K45" s="53"/>
      <c r="L45" s="53"/>
      <c r="M45" s="53"/>
      <c r="N45" s="70"/>
      <c r="O45" s="41"/>
      <c r="P45" s="41"/>
      <c r="Q45" s="77"/>
      <c r="R45" s="40"/>
      <c r="S45" s="96"/>
      <c r="T45" s="92"/>
    </row>
    <row r="46" spans="1:20" s="39" customFormat="1" ht="16.7" customHeight="1" x14ac:dyDescent="0.35">
      <c r="A46" s="37"/>
      <c r="B46" s="40"/>
      <c r="C46" s="72" t="s">
        <v>11</v>
      </c>
      <c r="D46" s="53"/>
      <c r="E46" s="53"/>
      <c r="F46" s="53"/>
      <c r="G46" s="53"/>
      <c r="H46" s="70" t="s">
        <v>35</v>
      </c>
      <c r="I46" s="53"/>
      <c r="J46" s="53"/>
      <c r="K46" s="53"/>
      <c r="L46" s="53"/>
      <c r="M46" s="53"/>
      <c r="N46" s="70"/>
      <c r="O46" s="41"/>
      <c r="P46" s="41"/>
      <c r="Q46" s="77"/>
      <c r="R46" s="40"/>
      <c r="S46" s="96"/>
      <c r="T46" s="92"/>
    </row>
    <row r="47" spans="1:20" ht="16.7" customHeight="1" x14ac:dyDescent="0.35">
      <c r="A47" s="37"/>
      <c r="B47" s="40"/>
      <c r="C47" s="72" t="s">
        <v>4</v>
      </c>
      <c r="D47" s="55"/>
      <c r="E47" s="55"/>
      <c r="F47" s="55"/>
      <c r="G47" s="55"/>
      <c r="H47" s="70" t="s">
        <v>5</v>
      </c>
      <c r="I47" s="55"/>
      <c r="J47" s="55"/>
      <c r="K47" s="55"/>
      <c r="L47" s="55"/>
      <c r="M47" s="55"/>
      <c r="N47" s="70"/>
      <c r="O47" s="41"/>
      <c r="P47" s="41"/>
      <c r="Q47"/>
      <c r="R47" s="40"/>
      <c r="S47" s="96"/>
    </row>
    <row r="48" spans="1:20" ht="16.7" customHeight="1" x14ac:dyDescent="0.35">
      <c r="A48" s="37"/>
      <c r="B48" s="40"/>
      <c r="C48" s="72"/>
      <c r="D48" s="55"/>
      <c r="E48" s="55"/>
      <c r="F48" s="55"/>
      <c r="G48" s="55"/>
      <c r="I48" s="55"/>
      <c r="J48" s="55"/>
      <c r="K48" s="55"/>
      <c r="L48" s="55"/>
      <c r="M48" s="55"/>
      <c r="O48" s="41"/>
      <c r="P48" s="41"/>
      <c r="Q48" s="72" t="s">
        <v>36</v>
      </c>
      <c r="R48" s="40"/>
      <c r="S48" s="96"/>
    </row>
    <row r="49" spans="1:20" ht="16.7" customHeight="1" x14ac:dyDescent="0.35">
      <c r="A49" s="37"/>
      <c r="B49" s="40"/>
      <c r="C49" s="72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73"/>
      <c r="O49" s="41"/>
      <c r="P49" s="41"/>
      <c r="Q49" s="25"/>
      <c r="R49" s="40"/>
      <c r="S49" s="96"/>
    </row>
    <row r="50" spans="1:20" s="38" customFormat="1" ht="9.1999999999999993" customHeight="1" x14ac:dyDescent="0.35">
      <c r="A50" s="37"/>
      <c r="B50" s="40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68"/>
      <c r="O50" s="40"/>
      <c r="P50" s="40"/>
      <c r="Q50" s="76"/>
      <c r="R50" s="40"/>
      <c r="S50" s="56"/>
      <c r="T50" s="91"/>
    </row>
    <row r="51" spans="1:20" s="38" customFormat="1" ht="399.9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91"/>
    </row>
  </sheetData>
  <sheetProtection algorithmName="SHA-512" hashValue="yzJE1x6N+uI25HgobQgLrhu9xa1Ymv5PUjS9MpoOnGu8J1hYdnrdwMLGkM++vAlPlQI4kVPJyNbuUTt3fLFG3Q==" saltValue="obLGsiW0t0yamwgUxlM7yg==" spinCount="100000" sheet="1" objects="1" scenarios="1"/>
  <mergeCells count="2">
    <mergeCell ref="C8:N8"/>
    <mergeCell ref="C42:F43"/>
  </mergeCells>
  <phoneticPr fontId="0" type="noConversion"/>
  <dataValidations count="3">
    <dataValidation allowBlank="1" sqref="S46:S49 S26:S40 S51:S65536 S44 C44 N44 N50:N65536 C46:C49 H44 D44:G49 I44:M49 H49 N5:N7 N1:N2 A1:B1048576 D1:M7 C1:C40 D9:D15 T26:IV65536 N9:N20 C51:M65536 O1:P20 D26:G41 I26:N41 H26:H40 E15 S22:IV25 Q1:IV21 I9:M15 E9:H14 O26:P65536 R26:R65536 Q26:Q46 Q48:Q65536" xr:uid="{00000000-0002-0000-0000-000000000000}"/>
    <dataValidation type="decimal" errorStyle="warning" allowBlank="1" showErrorMessage="1" error="Please enter numeric values only." sqref="H18:H19" xr:uid="{00000000-0002-0000-0000-000001000000}">
      <formula1>0</formula1>
      <formula2>100</formula2>
    </dataValidation>
    <dataValidation type="decimal" allowBlank="1" showErrorMessage="1" error="Enter numeric values only" sqref="F15:H15 F23:I25 N23:N25 Q23:Q25 F18:G19" xr:uid="{00000000-0002-0000-0000-000002000000}">
      <formula1>0</formula1>
      <formula2>10000</formula2>
    </dataValidation>
  </dataValidations>
  <hyperlinks>
    <hyperlink ref="H47" r:id="rId1" display="mailto:info@megazyme.com" xr:uid="{00000000-0004-0000-0000-000000000000}"/>
    <hyperlink ref="H43" r:id="rId2" display="http://www.megazyme.com/" xr:uid="{00000000-0004-0000-0000-000001000000}"/>
    <hyperlink ref="H46" r:id="rId3" xr:uid="{00000000-0004-0000-0000-000002000000}"/>
    <hyperlink ref="H45" r:id="rId4" xr:uid="{00000000-0004-0000-0000-000003000000}"/>
  </hyperlinks>
  <pageMargins left="0.59055118110236227" right="0.59055118110236227" top="0.59055118110236227" bottom="0.98425196850393704" header="0.51181102362204722" footer="0.51181102362204722"/>
  <pageSetup paperSize="9" scale="48" orientation="landscape" horizontalDpi="360" verticalDpi="360" r:id="rId5"/>
  <headerFooter alignWithMargins="0">
    <oddFooter>&amp;LPrinted on &amp;D, Page &amp;P of &amp;N</oddFooter>
  </headerFooter>
  <rowBreaks count="2" manualBreakCount="2">
    <brk id="25" min="1" max="18" man="1"/>
    <brk id="49" min="1" max="15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57"/>
  <sheetViews>
    <sheetView tabSelected="1" zoomScaleNormal="100" workbookViewId="0">
      <selection activeCell="O8" sqref="O8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6.28515625" style="2" customWidth="1"/>
    <col min="5" max="8" width="11.42578125" style="2" customWidth="1"/>
    <col min="9" max="9" width="1.7109375" style="2" customWidth="1"/>
    <col min="10" max="10" width="10.42578125" style="2" hidden="1" customWidth="1"/>
    <col min="11" max="11" width="13.7109375" style="2" customWidth="1"/>
    <col min="12" max="12" width="10.42578125" style="2" hidden="1" customWidth="1"/>
    <col min="13" max="13" width="12.42578125" style="2" customWidth="1"/>
    <col min="14" max="14" width="1.7109375" style="2" customWidth="1"/>
    <col min="15" max="15" width="12.42578125" style="2" customWidth="1"/>
    <col min="16" max="16" width="9.7109375" style="2" hidden="1" customWidth="1"/>
    <col min="17" max="17" width="12.7109375" style="2" customWidth="1"/>
    <col min="18" max="18" width="2.42578125" style="2" customWidth="1"/>
    <col min="19" max="19" width="16" style="2" customWidth="1"/>
    <col min="20" max="20" width="16" style="2" hidden="1" customWidth="1"/>
    <col min="21" max="21" width="16" style="2" customWidth="1"/>
    <col min="22" max="22" width="2.42578125" style="2" customWidth="1"/>
    <col min="23" max="23" width="139.7109375" style="2" customWidth="1"/>
    <col min="24" max="16384" width="12.28515625" style="2"/>
  </cols>
  <sheetData>
    <row r="1" spans="1:23" ht="7.7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133.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8"/>
    </row>
    <row r="3" spans="1:23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8"/>
    </row>
    <row r="4" spans="1:23" x14ac:dyDescent="0.3">
      <c r="A4" s="9"/>
      <c r="B4" s="5"/>
      <c r="C4" s="6"/>
      <c r="D4" s="6" t="s">
        <v>14</v>
      </c>
      <c r="E4" s="105"/>
      <c r="F4" s="106"/>
      <c r="G4" s="107"/>
      <c r="H4" s="5"/>
      <c r="I4" s="5"/>
      <c r="J4" s="5"/>
      <c r="K4" s="18"/>
      <c r="L4" s="18"/>
      <c r="M4" s="18"/>
      <c r="N4" s="5"/>
      <c r="O4" s="18"/>
      <c r="P4" s="5"/>
      <c r="Q4" s="5"/>
      <c r="R4" s="5"/>
      <c r="S4" s="18"/>
      <c r="T4" s="5"/>
      <c r="U4" s="5"/>
      <c r="V4" s="5"/>
      <c r="W4" s="8"/>
    </row>
    <row r="5" spans="1:23" ht="15.2" customHeight="1" x14ac:dyDescent="0.3">
      <c r="A5" s="9"/>
      <c r="B5" s="5"/>
      <c r="C5" s="5"/>
      <c r="D5" s="5"/>
      <c r="E5" s="5"/>
      <c r="F5" s="5"/>
      <c r="G5" s="5"/>
      <c r="H5" s="5"/>
      <c r="J5" s="31"/>
      <c r="K5" s="5"/>
      <c r="L5" s="5"/>
      <c r="M5" s="5"/>
      <c r="N5" s="5"/>
      <c r="O5" s="5"/>
      <c r="P5" s="5"/>
      <c r="Q5" s="11"/>
      <c r="R5" s="5"/>
      <c r="S5" s="5"/>
      <c r="T5" s="5"/>
      <c r="U5" s="11"/>
      <c r="V5" s="5"/>
      <c r="W5" s="8"/>
    </row>
    <row r="6" spans="1:23" x14ac:dyDescent="0.3">
      <c r="A6" s="9"/>
      <c r="B6" s="5"/>
      <c r="C6" s="5"/>
      <c r="E6" s="6" t="s">
        <v>15</v>
      </c>
      <c r="G6" s="5"/>
      <c r="H6" s="5"/>
      <c r="I6" s="5"/>
      <c r="J6" s="31"/>
      <c r="K6" s="5"/>
      <c r="L6" s="5"/>
      <c r="M6" s="5"/>
      <c r="N6" s="5"/>
      <c r="O6" s="5"/>
      <c r="P6" s="5"/>
      <c r="Q6" s="11"/>
      <c r="R6" s="5"/>
      <c r="S6" s="5"/>
      <c r="T6" s="5"/>
      <c r="U6" s="11"/>
      <c r="V6" s="5"/>
      <c r="W6" s="8"/>
    </row>
    <row r="7" spans="1:23" ht="19.5" x14ac:dyDescent="0.4">
      <c r="A7" s="9"/>
      <c r="B7" s="5"/>
      <c r="C7" s="4"/>
      <c r="D7" s="4"/>
      <c r="E7" s="48" t="s">
        <v>12</v>
      </c>
      <c r="F7" s="48" t="s">
        <v>13</v>
      </c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/>
    </row>
    <row r="8" spans="1:23" x14ac:dyDescent="0.3">
      <c r="A8" s="9"/>
      <c r="B8" s="5"/>
      <c r="C8" s="4"/>
      <c r="D8" s="4">
        <v>1</v>
      </c>
      <c r="E8" s="20"/>
      <c r="F8" s="20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8"/>
    </row>
    <row r="9" spans="1:23" x14ac:dyDescent="0.3">
      <c r="A9" s="9"/>
      <c r="B9" s="5"/>
      <c r="C9" s="4"/>
      <c r="D9" s="4">
        <v>2</v>
      </c>
      <c r="E9" s="20"/>
      <c r="F9" s="20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8"/>
    </row>
    <row r="10" spans="1:23" x14ac:dyDescent="0.3">
      <c r="A10" s="9"/>
      <c r="B10" s="5"/>
      <c r="C10" s="4"/>
      <c r="D10" s="4"/>
      <c r="E10" s="74">
        <f>IF(COUNT(E8:E9)=0,0,(IF(A1_blank_1=0,0.0000001,A1_blank_1)+IF(A1_blank_2=0,0.0000001,A1_blank_2))/COUNT(E8:E9))</f>
        <v>0</v>
      </c>
      <c r="F10" s="17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8"/>
    </row>
    <row r="11" spans="1:23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8"/>
    </row>
    <row r="12" spans="1:23" s="3" customFormat="1" x14ac:dyDescent="0.3">
      <c r="A12" s="9"/>
      <c r="B12" s="5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5"/>
      <c r="M12" s="43"/>
      <c r="N12" s="5"/>
      <c r="O12" s="5"/>
      <c r="P12" s="5"/>
      <c r="Q12" s="5"/>
      <c r="R12" s="5"/>
      <c r="S12" s="5"/>
      <c r="T12" s="5"/>
      <c r="U12" s="5"/>
      <c r="V12" s="5"/>
      <c r="W12" s="8"/>
    </row>
    <row r="13" spans="1:23" s="16" customFormat="1" ht="63" x14ac:dyDescent="0.3">
      <c r="A13" s="12"/>
      <c r="B13" s="13"/>
      <c r="C13" s="14"/>
      <c r="D13" s="82" t="s">
        <v>0</v>
      </c>
      <c r="E13" s="83" t="s">
        <v>12</v>
      </c>
      <c r="F13" s="83" t="s">
        <v>13</v>
      </c>
      <c r="G13" s="82" t="s">
        <v>17</v>
      </c>
      <c r="H13" s="82" t="s">
        <v>18</v>
      </c>
      <c r="I13" s="84"/>
      <c r="J13" s="85" t="s">
        <v>22</v>
      </c>
      <c r="K13" s="86" t="s">
        <v>31</v>
      </c>
      <c r="L13" s="85" t="s">
        <v>23</v>
      </c>
      <c r="M13" s="86" t="s">
        <v>30</v>
      </c>
      <c r="N13" s="84"/>
      <c r="O13" s="82" t="s">
        <v>2</v>
      </c>
      <c r="P13" s="85" t="s">
        <v>24</v>
      </c>
      <c r="Q13" s="86" t="s">
        <v>29</v>
      </c>
      <c r="R13" s="87"/>
      <c r="S13" s="82" t="s">
        <v>33</v>
      </c>
      <c r="T13" s="88" t="s">
        <v>28</v>
      </c>
      <c r="U13" s="86" t="s">
        <v>32</v>
      </c>
      <c r="V13" s="15"/>
      <c r="W13" s="8"/>
    </row>
    <row r="14" spans="1:23" x14ac:dyDescent="0.3">
      <c r="A14" s="9"/>
      <c r="B14" s="5"/>
      <c r="C14" s="1">
        <v>1</v>
      </c>
      <c r="D14" s="19"/>
      <c r="E14" s="20"/>
      <c r="F14" s="20"/>
      <c r="G14" s="47">
        <v>0.2</v>
      </c>
      <c r="H14" s="19">
        <v>1</v>
      </c>
      <c r="I14" s="7"/>
      <c r="J14" s="75">
        <f t="shared" ref="J14:J53" si="0">(A2_sample-A1_sample)-(A2_blank_ave-A1_blank_ave)</f>
        <v>0</v>
      </c>
      <c r="K14" s="17" t="str">
        <f t="shared" ref="K14:K53" si="1">IF(OR(ISBLANK(A1_sample),ISBLANK(A2_sample),A1_blank_ave=0,A2_blank_ave=0),"",Change_absorbance)</f>
        <v/>
      </c>
      <c r="L14" s="75">
        <f t="shared" ref="L14:L53" si="2">0.0840746666666667*J14*Dilution/Sample_volume</f>
        <v>0</v>
      </c>
      <c r="M14" s="17" t="str">
        <f t="shared" ref="M14:M53" si="3">IF(OR(ISBLANK(A1_sample),ISBLANK(A2_sample),A1_blank_ave=0,A2_blank_ave=0),"",Concentration_gL)</f>
        <v/>
      </c>
      <c r="N14" s="7"/>
      <c r="O14" s="46"/>
      <c r="P14" s="75" t="e">
        <f t="shared" ref="P14:P53" si="4">Concentration_gL*100/Sample_con_gL</f>
        <v>#DIV/0!</v>
      </c>
      <c r="Q14" s="17" t="str">
        <f t="shared" ref="Q14:Q53" si="5">IF(ISERROR(Concentration_gg),"",Concentration_gg)</f>
        <v/>
      </c>
      <c r="R14" s="5"/>
      <c r="S14" s="46"/>
      <c r="T14" s="75" t="e">
        <f t="shared" ref="T14:T53" si="6">Concentration_gg*100/Concentration_percent*(162/180)</f>
        <v>#DIV/0!</v>
      </c>
      <c r="U14" s="17" t="str">
        <f t="shared" ref="U14:U53" si="7">IF(ISERROR(Arabinoxylan_gg),"",Arabinoxylan_gg)</f>
        <v/>
      </c>
      <c r="V14" s="5"/>
      <c r="W14" s="8"/>
    </row>
    <row r="15" spans="1:23" x14ac:dyDescent="0.3">
      <c r="A15" s="9"/>
      <c r="B15" s="5"/>
      <c r="C15" s="1">
        <v>2</v>
      </c>
      <c r="D15" s="19"/>
      <c r="E15" s="20"/>
      <c r="F15" s="20"/>
      <c r="G15" s="47">
        <v>0.2</v>
      </c>
      <c r="H15" s="19">
        <v>1</v>
      </c>
      <c r="I15" s="7"/>
      <c r="J15" s="75">
        <f t="shared" si="0"/>
        <v>0</v>
      </c>
      <c r="K15" s="17" t="str">
        <f t="shared" si="1"/>
        <v/>
      </c>
      <c r="L15" s="75">
        <f t="shared" si="2"/>
        <v>0</v>
      </c>
      <c r="M15" s="17" t="str">
        <f t="shared" si="3"/>
        <v/>
      </c>
      <c r="N15" s="7"/>
      <c r="O15" s="46"/>
      <c r="P15" s="75" t="e">
        <f t="shared" si="4"/>
        <v>#DIV/0!</v>
      </c>
      <c r="Q15" s="17" t="str">
        <f t="shared" si="5"/>
        <v/>
      </c>
      <c r="R15" s="5"/>
      <c r="S15" s="46"/>
      <c r="T15" s="75" t="e">
        <f t="shared" si="6"/>
        <v>#DIV/0!</v>
      </c>
      <c r="U15" s="17" t="str">
        <f t="shared" si="7"/>
        <v/>
      </c>
      <c r="V15" s="5"/>
      <c r="W15" s="8"/>
    </row>
    <row r="16" spans="1:23" x14ac:dyDescent="0.3">
      <c r="A16" s="9"/>
      <c r="B16" s="5"/>
      <c r="C16" s="1">
        <v>3</v>
      </c>
      <c r="D16" s="19"/>
      <c r="E16" s="20"/>
      <c r="F16" s="20"/>
      <c r="G16" s="47">
        <v>0.2</v>
      </c>
      <c r="H16" s="19">
        <v>1</v>
      </c>
      <c r="I16" s="7"/>
      <c r="J16" s="75">
        <f t="shared" si="0"/>
        <v>0</v>
      </c>
      <c r="K16" s="17" t="str">
        <f t="shared" si="1"/>
        <v/>
      </c>
      <c r="L16" s="75">
        <f t="shared" si="2"/>
        <v>0</v>
      </c>
      <c r="M16" s="17" t="str">
        <f t="shared" si="3"/>
        <v/>
      </c>
      <c r="N16" s="7"/>
      <c r="O16" s="46"/>
      <c r="P16" s="75" t="e">
        <f t="shared" si="4"/>
        <v>#DIV/0!</v>
      </c>
      <c r="Q16" s="17" t="str">
        <f t="shared" si="5"/>
        <v/>
      </c>
      <c r="R16" s="5"/>
      <c r="S16" s="46"/>
      <c r="T16" s="75" t="e">
        <f t="shared" si="6"/>
        <v>#DIV/0!</v>
      </c>
      <c r="U16" s="17" t="str">
        <f t="shared" si="7"/>
        <v/>
      </c>
      <c r="V16" s="5"/>
      <c r="W16" s="8"/>
    </row>
    <row r="17" spans="1:23" x14ac:dyDescent="0.3">
      <c r="A17" s="9"/>
      <c r="B17" s="5"/>
      <c r="C17" s="1">
        <v>4</v>
      </c>
      <c r="D17" s="19"/>
      <c r="E17" s="20"/>
      <c r="F17" s="20"/>
      <c r="G17" s="47">
        <v>0.2</v>
      </c>
      <c r="H17" s="19">
        <v>1</v>
      </c>
      <c r="I17" s="7"/>
      <c r="J17" s="75">
        <f t="shared" si="0"/>
        <v>0</v>
      </c>
      <c r="K17" s="17" t="str">
        <f t="shared" si="1"/>
        <v/>
      </c>
      <c r="L17" s="75">
        <f t="shared" si="2"/>
        <v>0</v>
      </c>
      <c r="M17" s="17" t="str">
        <f t="shared" si="3"/>
        <v/>
      </c>
      <c r="N17" s="7"/>
      <c r="O17" s="46"/>
      <c r="P17" s="75" t="e">
        <f t="shared" si="4"/>
        <v>#DIV/0!</v>
      </c>
      <c r="Q17" s="17" t="str">
        <f t="shared" si="5"/>
        <v/>
      </c>
      <c r="R17" s="5"/>
      <c r="S17" s="46"/>
      <c r="T17" s="75" t="e">
        <f t="shared" si="6"/>
        <v>#DIV/0!</v>
      </c>
      <c r="U17" s="17" t="str">
        <f t="shared" si="7"/>
        <v/>
      </c>
      <c r="V17" s="5"/>
      <c r="W17" s="8"/>
    </row>
    <row r="18" spans="1:23" x14ac:dyDescent="0.3">
      <c r="A18" s="9"/>
      <c r="B18" s="5"/>
      <c r="C18" s="1">
        <v>5</v>
      </c>
      <c r="D18" s="19"/>
      <c r="E18" s="20"/>
      <c r="F18" s="20"/>
      <c r="G18" s="47">
        <v>0.2</v>
      </c>
      <c r="H18" s="19">
        <v>1</v>
      </c>
      <c r="I18" s="7"/>
      <c r="J18" s="75">
        <f t="shared" si="0"/>
        <v>0</v>
      </c>
      <c r="K18" s="17" t="str">
        <f t="shared" si="1"/>
        <v/>
      </c>
      <c r="L18" s="75">
        <f t="shared" si="2"/>
        <v>0</v>
      </c>
      <c r="M18" s="17" t="str">
        <f t="shared" si="3"/>
        <v/>
      </c>
      <c r="N18" s="7"/>
      <c r="O18" s="46"/>
      <c r="P18" s="75" t="e">
        <f t="shared" si="4"/>
        <v>#DIV/0!</v>
      </c>
      <c r="Q18" s="17" t="str">
        <f t="shared" si="5"/>
        <v/>
      </c>
      <c r="R18" s="5"/>
      <c r="S18" s="46"/>
      <c r="T18" s="75" t="e">
        <f t="shared" si="6"/>
        <v>#DIV/0!</v>
      </c>
      <c r="U18" s="17" t="str">
        <f t="shared" si="7"/>
        <v/>
      </c>
      <c r="V18" s="5"/>
      <c r="W18" s="8"/>
    </row>
    <row r="19" spans="1:23" x14ac:dyDescent="0.3">
      <c r="A19" s="9"/>
      <c r="B19" s="5"/>
      <c r="C19" s="1">
        <v>6</v>
      </c>
      <c r="D19" s="19"/>
      <c r="E19" s="20"/>
      <c r="F19" s="20"/>
      <c r="G19" s="47">
        <v>0.2</v>
      </c>
      <c r="H19" s="19">
        <v>1</v>
      </c>
      <c r="I19" s="7"/>
      <c r="J19" s="75">
        <f t="shared" si="0"/>
        <v>0</v>
      </c>
      <c r="K19" s="17" t="str">
        <f t="shared" si="1"/>
        <v/>
      </c>
      <c r="L19" s="75">
        <f t="shared" si="2"/>
        <v>0</v>
      </c>
      <c r="M19" s="17" t="str">
        <f t="shared" si="3"/>
        <v/>
      </c>
      <c r="N19" s="7"/>
      <c r="O19" s="46"/>
      <c r="P19" s="75" t="e">
        <f t="shared" si="4"/>
        <v>#DIV/0!</v>
      </c>
      <c r="Q19" s="17" t="str">
        <f t="shared" si="5"/>
        <v/>
      </c>
      <c r="R19" s="5"/>
      <c r="S19" s="46"/>
      <c r="T19" s="75" t="e">
        <f t="shared" si="6"/>
        <v>#DIV/0!</v>
      </c>
      <c r="U19" s="17" t="str">
        <f t="shared" si="7"/>
        <v/>
      </c>
      <c r="V19" s="5"/>
      <c r="W19" s="8"/>
    </row>
    <row r="20" spans="1:23" x14ac:dyDescent="0.3">
      <c r="A20" s="9"/>
      <c r="B20" s="5"/>
      <c r="C20" s="1">
        <v>7</v>
      </c>
      <c r="D20" s="19"/>
      <c r="E20" s="20"/>
      <c r="F20" s="20"/>
      <c r="G20" s="47">
        <v>0.2</v>
      </c>
      <c r="H20" s="19">
        <v>1</v>
      </c>
      <c r="I20" s="7"/>
      <c r="J20" s="75">
        <f t="shared" si="0"/>
        <v>0</v>
      </c>
      <c r="K20" s="17" t="str">
        <f t="shared" si="1"/>
        <v/>
      </c>
      <c r="L20" s="75">
        <f t="shared" si="2"/>
        <v>0</v>
      </c>
      <c r="M20" s="17" t="str">
        <f t="shared" si="3"/>
        <v/>
      </c>
      <c r="N20" s="7"/>
      <c r="O20" s="46"/>
      <c r="P20" s="75" t="e">
        <f t="shared" si="4"/>
        <v>#DIV/0!</v>
      </c>
      <c r="Q20" s="17" t="str">
        <f t="shared" si="5"/>
        <v/>
      </c>
      <c r="R20" s="5"/>
      <c r="S20" s="46"/>
      <c r="T20" s="75" t="e">
        <f t="shared" si="6"/>
        <v>#DIV/0!</v>
      </c>
      <c r="U20" s="17" t="str">
        <f t="shared" si="7"/>
        <v/>
      </c>
      <c r="V20" s="5"/>
      <c r="W20" s="8"/>
    </row>
    <row r="21" spans="1:23" x14ac:dyDescent="0.3">
      <c r="A21" s="9"/>
      <c r="B21" s="5"/>
      <c r="C21" s="1">
        <v>8</v>
      </c>
      <c r="D21" s="19"/>
      <c r="E21" s="20"/>
      <c r="F21" s="20"/>
      <c r="G21" s="47">
        <v>0.2</v>
      </c>
      <c r="H21" s="19">
        <v>1</v>
      </c>
      <c r="I21" s="7"/>
      <c r="J21" s="75">
        <f t="shared" si="0"/>
        <v>0</v>
      </c>
      <c r="K21" s="17" t="str">
        <f t="shared" si="1"/>
        <v/>
      </c>
      <c r="L21" s="75">
        <f t="shared" si="2"/>
        <v>0</v>
      </c>
      <c r="M21" s="17" t="str">
        <f t="shared" si="3"/>
        <v/>
      </c>
      <c r="N21" s="7"/>
      <c r="O21" s="46"/>
      <c r="P21" s="75" t="e">
        <f t="shared" si="4"/>
        <v>#DIV/0!</v>
      </c>
      <c r="Q21" s="17" t="str">
        <f t="shared" si="5"/>
        <v/>
      </c>
      <c r="R21" s="5"/>
      <c r="S21" s="46"/>
      <c r="T21" s="75" t="e">
        <f t="shared" si="6"/>
        <v>#DIV/0!</v>
      </c>
      <c r="U21" s="17" t="str">
        <f t="shared" si="7"/>
        <v/>
      </c>
      <c r="V21" s="5"/>
      <c r="W21" s="8"/>
    </row>
    <row r="22" spans="1:23" x14ac:dyDescent="0.3">
      <c r="A22" s="9"/>
      <c r="B22" s="5"/>
      <c r="C22" s="1">
        <v>9</v>
      </c>
      <c r="D22" s="19"/>
      <c r="E22" s="20"/>
      <c r="F22" s="20"/>
      <c r="G22" s="47">
        <v>0.2</v>
      </c>
      <c r="H22" s="19">
        <v>1</v>
      </c>
      <c r="I22" s="7"/>
      <c r="J22" s="75">
        <f t="shared" si="0"/>
        <v>0</v>
      </c>
      <c r="K22" s="17" t="str">
        <f t="shared" si="1"/>
        <v/>
      </c>
      <c r="L22" s="75">
        <f t="shared" si="2"/>
        <v>0</v>
      </c>
      <c r="M22" s="17" t="str">
        <f t="shared" si="3"/>
        <v/>
      </c>
      <c r="N22" s="7"/>
      <c r="O22" s="46"/>
      <c r="P22" s="75" t="e">
        <f t="shared" si="4"/>
        <v>#DIV/0!</v>
      </c>
      <c r="Q22" s="17" t="str">
        <f t="shared" si="5"/>
        <v/>
      </c>
      <c r="R22" s="5"/>
      <c r="S22" s="46"/>
      <c r="T22" s="75" t="e">
        <f t="shared" si="6"/>
        <v>#DIV/0!</v>
      </c>
      <c r="U22" s="17" t="str">
        <f t="shared" si="7"/>
        <v/>
      </c>
      <c r="V22" s="5"/>
      <c r="W22" s="8"/>
    </row>
    <row r="23" spans="1:23" x14ac:dyDescent="0.3">
      <c r="A23" s="9"/>
      <c r="B23" s="5"/>
      <c r="C23" s="1">
        <v>10</v>
      </c>
      <c r="D23" s="19"/>
      <c r="E23" s="20"/>
      <c r="F23" s="20"/>
      <c r="G23" s="47">
        <v>0.2</v>
      </c>
      <c r="H23" s="19">
        <v>1</v>
      </c>
      <c r="I23" s="7"/>
      <c r="J23" s="75">
        <f t="shared" si="0"/>
        <v>0</v>
      </c>
      <c r="K23" s="17" t="str">
        <f t="shared" si="1"/>
        <v/>
      </c>
      <c r="L23" s="75">
        <f t="shared" si="2"/>
        <v>0</v>
      </c>
      <c r="M23" s="17" t="str">
        <f t="shared" si="3"/>
        <v/>
      </c>
      <c r="N23" s="7"/>
      <c r="O23" s="46"/>
      <c r="P23" s="75" t="e">
        <f t="shared" si="4"/>
        <v>#DIV/0!</v>
      </c>
      <c r="Q23" s="17" t="str">
        <f t="shared" si="5"/>
        <v/>
      </c>
      <c r="R23" s="5"/>
      <c r="S23" s="46"/>
      <c r="T23" s="75" t="e">
        <f t="shared" si="6"/>
        <v>#DIV/0!</v>
      </c>
      <c r="U23" s="17" t="str">
        <f t="shared" si="7"/>
        <v/>
      </c>
      <c r="V23" s="5"/>
      <c r="W23" s="8"/>
    </row>
    <row r="24" spans="1:23" x14ac:dyDescent="0.3">
      <c r="A24" s="9"/>
      <c r="B24" s="5"/>
      <c r="C24" s="1">
        <v>11</v>
      </c>
      <c r="D24" s="19"/>
      <c r="E24" s="20"/>
      <c r="F24" s="20"/>
      <c r="G24" s="47">
        <v>0.2</v>
      </c>
      <c r="H24" s="19">
        <v>1</v>
      </c>
      <c r="I24" s="7"/>
      <c r="J24" s="75">
        <f t="shared" si="0"/>
        <v>0</v>
      </c>
      <c r="K24" s="17" t="str">
        <f t="shared" si="1"/>
        <v/>
      </c>
      <c r="L24" s="75">
        <f t="shared" si="2"/>
        <v>0</v>
      </c>
      <c r="M24" s="17" t="str">
        <f t="shared" si="3"/>
        <v/>
      </c>
      <c r="N24" s="7"/>
      <c r="O24" s="46"/>
      <c r="P24" s="75" t="e">
        <f t="shared" si="4"/>
        <v>#DIV/0!</v>
      </c>
      <c r="Q24" s="17" t="str">
        <f t="shared" si="5"/>
        <v/>
      </c>
      <c r="R24" s="5"/>
      <c r="S24" s="46"/>
      <c r="T24" s="75" t="e">
        <f t="shared" si="6"/>
        <v>#DIV/0!</v>
      </c>
      <c r="U24" s="17" t="str">
        <f t="shared" si="7"/>
        <v/>
      </c>
      <c r="V24" s="5"/>
      <c r="W24" s="8"/>
    </row>
    <row r="25" spans="1:23" x14ac:dyDescent="0.3">
      <c r="A25" s="9"/>
      <c r="B25" s="5"/>
      <c r="C25" s="1">
        <v>12</v>
      </c>
      <c r="D25" s="19"/>
      <c r="E25" s="20"/>
      <c r="F25" s="20"/>
      <c r="G25" s="47">
        <v>0.2</v>
      </c>
      <c r="H25" s="19">
        <v>1</v>
      </c>
      <c r="I25" s="7"/>
      <c r="J25" s="75">
        <f t="shared" si="0"/>
        <v>0</v>
      </c>
      <c r="K25" s="17" t="str">
        <f t="shared" si="1"/>
        <v/>
      </c>
      <c r="L25" s="75">
        <f t="shared" si="2"/>
        <v>0</v>
      </c>
      <c r="M25" s="17" t="str">
        <f t="shared" si="3"/>
        <v/>
      </c>
      <c r="N25" s="7"/>
      <c r="O25" s="46"/>
      <c r="P25" s="75" t="e">
        <f t="shared" si="4"/>
        <v>#DIV/0!</v>
      </c>
      <c r="Q25" s="17" t="str">
        <f t="shared" si="5"/>
        <v/>
      </c>
      <c r="R25" s="5"/>
      <c r="S25" s="46"/>
      <c r="T25" s="75" t="e">
        <f t="shared" si="6"/>
        <v>#DIV/0!</v>
      </c>
      <c r="U25" s="17" t="str">
        <f t="shared" si="7"/>
        <v/>
      </c>
      <c r="V25" s="5"/>
      <c r="W25" s="8"/>
    </row>
    <row r="26" spans="1:23" x14ac:dyDescent="0.3">
      <c r="A26" s="9"/>
      <c r="B26" s="5"/>
      <c r="C26" s="1">
        <v>13</v>
      </c>
      <c r="D26" s="19"/>
      <c r="E26" s="20"/>
      <c r="F26" s="20"/>
      <c r="G26" s="47">
        <v>0.2</v>
      </c>
      <c r="H26" s="19">
        <v>1</v>
      </c>
      <c r="I26" s="7"/>
      <c r="J26" s="75">
        <f t="shared" si="0"/>
        <v>0</v>
      </c>
      <c r="K26" s="17" t="str">
        <f t="shared" si="1"/>
        <v/>
      </c>
      <c r="L26" s="75">
        <f t="shared" si="2"/>
        <v>0</v>
      </c>
      <c r="M26" s="17" t="str">
        <f t="shared" si="3"/>
        <v/>
      </c>
      <c r="N26" s="7"/>
      <c r="O26" s="46"/>
      <c r="P26" s="75" t="e">
        <f t="shared" si="4"/>
        <v>#DIV/0!</v>
      </c>
      <c r="Q26" s="17" t="str">
        <f t="shared" si="5"/>
        <v/>
      </c>
      <c r="R26" s="5"/>
      <c r="S26" s="46"/>
      <c r="T26" s="75" t="e">
        <f t="shared" si="6"/>
        <v>#DIV/0!</v>
      </c>
      <c r="U26" s="17" t="str">
        <f t="shared" si="7"/>
        <v/>
      </c>
      <c r="V26" s="5"/>
      <c r="W26" s="8"/>
    </row>
    <row r="27" spans="1:23" x14ac:dyDescent="0.3">
      <c r="A27" s="9"/>
      <c r="B27" s="5"/>
      <c r="C27" s="1">
        <v>14</v>
      </c>
      <c r="D27" s="19"/>
      <c r="E27" s="20"/>
      <c r="F27" s="20"/>
      <c r="G27" s="47">
        <v>0.2</v>
      </c>
      <c r="H27" s="19">
        <v>1</v>
      </c>
      <c r="I27" s="7"/>
      <c r="J27" s="75">
        <f t="shared" si="0"/>
        <v>0</v>
      </c>
      <c r="K27" s="17" t="str">
        <f t="shared" si="1"/>
        <v/>
      </c>
      <c r="L27" s="75">
        <f t="shared" si="2"/>
        <v>0</v>
      </c>
      <c r="M27" s="17" t="str">
        <f t="shared" si="3"/>
        <v/>
      </c>
      <c r="N27" s="7"/>
      <c r="O27" s="46"/>
      <c r="P27" s="75" t="e">
        <f t="shared" si="4"/>
        <v>#DIV/0!</v>
      </c>
      <c r="Q27" s="17" t="str">
        <f t="shared" si="5"/>
        <v/>
      </c>
      <c r="R27" s="5"/>
      <c r="S27" s="46"/>
      <c r="T27" s="75" t="e">
        <f t="shared" si="6"/>
        <v>#DIV/0!</v>
      </c>
      <c r="U27" s="17" t="str">
        <f t="shared" si="7"/>
        <v/>
      </c>
      <c r="V27" s="5"/>
      <c r="W27" s="8"/>
    </row>
    <row r="28" spans="1:23" x14ac:dyDescent="0.3">
      <c r="A28" s="9"/>
      <c r="B28" s="5"/>
      <c r="C28" s="1">
        <v>15</v>
      </c>
      <c r="D28" s="19"/>
      <c r="E28" s="20"/>
      <c r="F28" s="20"/>
      <c r="G28" s="47">
        <v>0.2</v>
      </c>
      <c r="H28" s="19">
        <v>1</v>
      </c>
      <c r="I28" s="7"/>
      <c r="J28" s="75">
        <f t="shared" si="0"/>
        <v>0</v>
      </c>
      <c r="K28" s="17" t="str">
        <f t="shared" si="1"/>
        <v/>
      </c>
      <c r="L28" s="75">
        <f t="shared" si="2"/>
        <v>0</v>
      </c>
      <c r="M28" s="17" t="str">
        <f t="shared" si="3"/>
        <v/>
      </c>
      <c r="N28" s="7"/>
      <c r="O28" s="46"/>
      <c r="P28" s="75" t="e">
        <f t="shared" si="4"/>
        <v>#DIV/0!</v>
      </c>
      <c r="Q28" s="17" t="str">
        <f t="shared" si="5"/>
        <v/>
      </c>
      <c r="R28" s="5"/>
      <c r="S28" s="46"/>
      <c r="T28" s="75" t="e">
        <f t="shared" si="6"/>
        <v>#DIV/0!</v>
      </c>
      <c r="U28" s="17" t="str">
        <f t="shared" si="7"/>
        <v/>
      </c>
      <c r="V28" s="5"/>
      <c r="W28" s="8"/>
    </row>
    <row r="29" spans="1:23" x14ac:dyDescent="0.3">
      <c r="A29" s="9"/>
      <c r="B29" s="5"/>
      <c r="C29" s="1">
        <v>16</v>
      </c>
      <c r="D29" s="19"/>
      <c r="E29" s="20"/>
      <c r="F29" s="20"/>
      <c r="G29" s="47">
        <v>0.2</v>
      </c>
      <c r="H29" s="19">
        <v>1</v>
      </c>
      <c r="I29" s="7"/>
      <c r="J29" s="75">
        <f t="shared" si="0"/>
        <v>0</v>
      </c>
      <c r="K29" s="17" t="str">
        <f t="shared" si="1"/>
        <v/>
      </c>
      <c r="L29" s="75">
        <f t="shared" si="2"/>
        <v>0</v>
      </c>
      <c r="M29" s="17" t="str">
        <f t="shared" si="3"/>
        <v/>
      </c>
      <c r="N29" s="7"/>
      <c r="O29" s="46"/>
      <c r="P29" s="75" t="e">
        <f t="shared" si="4"/>
        <v>#DIV/0!</v>
      </c>
      <c r="Q29" s="17" t="str">
        <f t="shared" si="5"/>
        <v/>
      </c>
      <c r="R29" s="5"/>
      <c r="S29" s="46"/>
      <c r="T29" s="75" t="e">
        <f t="shared" si="6"/>
        <v>#DIV/0!</v>
      </c>
      <c r="U29" s="17" t="str">
        <f t="shared" si="7"/>
        <v/>
      </c>
      <c r="V29" s="5"/>
      <c r="W29" s="8"/>
    </row>
    <row r="30" spans="1:23" x14ac:dyDescent="0.3">
      <c r="A30" s="9"/>
      <c r="B30" s="5"/>
      <c r="C30" s="1">
        <v>17</v>
      </c>
      <c r="D30" s="19"/>
      <c r="E30" s="20"/>
      <c r="F30" s="20"/>
      <c r="G30" s="47">
        <v>0.2</v>
      </c>
      <c r="H30" s="19">
        <v>1</v>
      </c>
      <c r="I30" s="7"/>
      <c r="J30" s="75">
        <f t="shared" si="0"/>
        <v>0</v>
      </c>
      <c r="K30" s="17" t="str">
        <f t="shared" si="1"/>
        <v/>
      </c>
      <c r="L30" s="75">
        <f t="shared" si="2"/>
        <v>0</v>
      </c>
      <c r="M30" s="17" t="str">
        <f t="shared" si="3"/>
        <v/>
      </c>
      <c r="N30" s="7"/>
      <c r="O30" s="46"/>
      <c r="P30" s="75" t="e">
        <f t="shared" si="4"/>
        <v>#DIV/0!</v>
      </c>
      <c r="Q30" s="17" t="str">
        <f t="shared" si="5"/>
        <v/>
      </c>
      <c r="R30" s="5"/>
      <c r="S30" s="46"/>
      <c r="T30" s="75" t="e">
        <f t="shared" si="6"/>
        <v>#DIV/0!</v>
      </c>
      <c r="U30" s="17" t="str">
        <f t="shared" si="7"/>
        <v/>
      </c>
      <c r="V30" s="5"/>
      <c r="W30" s="8"/>
    </row>
    <row r="31" spans="1:23" x14ac:dyDescent="0.3">
      <c r="A31" s="9"/>
      <c r="B31" s="5"/>
      <c r="C31" s="1">
        <v>18</v>
      </c>
      <c r="D31" s="19"/>
      <c r="E31" s="20"/>
      <c r="F31" s="20"/>
      <c r="G31" s="47">
        <v>0.2</v>
      </c>
      <c r="H31" s="19">
        <v>1</v>
      </c>
      <c r="I31" s="7"/>
      <c r="J31" s="75">
        <f t="shared" si="0"/>
        <v>0</v>
      </c>
      <c r="K31" s="17" t="str">
        <f t="shared" si="1"/>
        <v/>
      </c>
      <c r="L31" s="75">
        <f t="shared" si="2"/>
        <v>0</v>
      </c>
      <c r="M31" s="17" t="str">
        <f t="shared" si="3"/>
        <v/>
      </c>
      <c r="N31" s="7"/>
      <c r="O31" s="46"/>
      <c r="P31" s="75" t="e">
        <f t="shared" si="4"/>
        <v>#DIV/0!</v>
      </c>
      <c r="Q31" s="17" t="str">
        <f t="shared" si="5"/>
        <v/>
      </c>
      <c r="R31" s="5"/>
      <c r="S31" s="46"/>
      <c r="T31" s="75" t="e">
        <f t="shared" si="6"/>
        <v>#DIV/0!</v>
      </c>
      <c r="U31" s="17" t="str">
        <f t="shared" si="7"/>
        <v/>
      </c>
      <c r="V31" s="5"/>
      <c r="W31" s="8"/>
    </row>
    <row r="32" spans="1:23" x14ac:dyDescent="0.3">
      <c r="A32" s="9"/>
      <c r="B32" s="5"/>
      <c r="C32" s="1">
        <v>19</v>
      </c>
      <c r="D32" s="19"/>
      <c r="E32" s="20"/>
      <c r="F32" s="20"/>
      <c r="G32" s="47">
        <v>0.2</v>
      </c>
      <c r="H32" s="19">
        <v>1</v>
      </c>
      <c r="I32" s="7"/>
      <c r="J32" s="75">
        <f t="shared" si="0"/>
        <v>0</v>
      </c>
      <c r="K32" s="17" t="str">
        <f t="shared" si="1"/>
        <v/>
      </c>
      <c r="L32" s="75">
        <f t="shared" si="2"/>
        <v>0</v>
      </c>
      <c r="M32" s="17" t="str">
        <f t="shared" si="3"/>
        <v/>
      </c>
      <c r="N32" s="7"/>
      <c r="O32" s="46"/>
      <c r="P32" s="75" t="e">
        <f t="shared" si="4"/>
        <v>#DIV/0!</v>
      </c>
      <c r="Q32" s="17" t="str">
        <f t="shared" si="5"/>
        <v/>
      </c>
      <c r="R32" s="5"/>
      <c r="S32" s="46"/>
      <c r="T32" s="75" t="e">
        <f t="shared" si="6"/>
        <v>#DIV/0!</v>
      </c>
      <c r="U32" s="17" t="str">
        <f t="shared" si="7"/>
        <v/>
      </c>
      <c r="V32" s="5"/>
      <c r="W32" s="8"/>
    </row>
    <row r="33" spans="1:23" x14ac:dyDescent="0.3">
      <c r="A33" s="9"/>
      <c r="B33" s="5"/>
      <c r="C33" s="1">
        <v>20</v>
      </c>
      <c r="D33" s="19"/>
      <c r="E33" s="20"/>
      <c r="F33" s="20"/>
      <c r="G33" s="47">
        <v>0.2</v>
      </c>
      <c r="H33" s="19">
        <v>1</v>
      </c>
      <c r="I33" s="7"/>
      <c r="J33" s="75">
        <f t="shared" si="0"/>
        <v>0</v>
      </c>
      <c r="K33" s="17" t="str">
        <f t="shared" si="1"/>
        <v/>
      </c>
      <c r="L33" s="75">
        <f t="shared" si="2"/>
        <v>0</v>
      </c>
      <c r="M33" s="17" t="str">
        <f t="shared" si="3"/>
        <v/>
      </c>
      <c r="N33" s="7"/>
      <c r="O33" s="46"/>
      <c r="P33" s="75" t="e">
        <f t="shared" si="4"/>
        <v>#DIV/0!</v>
      </c>
      <c r="Q33" s="17" t="str">
        <f t="shared" si="5"/>
        <v/>
      </c>
      <c r="R33" s="5"/>
      <c r="S33" s="46"/>
      <c r="T33" s="75" t="e">
        <f t="shared" si="6"/>
        <v>#DIV/0!</v>
      </c>
      <c r="U33" s="17" t="str">
        <f t="shared" si="7"/>
        <v/>
      </c>
      <c r="V33" s="5"/>
      <c r="W33" s="8"/>
    </row>
    <row r="34" spans="1:23" x14ac:dyDescent="0.3">
      <c r="A34" s="9"/>
      <c r="B34" s="5"/>
      <c r="C34" s="1">
        <v>21</v>
      </c>
      <c r="D34" s="19"/>
      <c r="E34" s="20"/>
      <c r="F34" s="20"/>
      <c r="G34" s="47">
        <v>0.2</v>
      </c>
      <c r="H34" s="19">
        <v>1</v>
      </c>
      <c r="I34" s="7"/>
      <c r="J34" s="75">
        <f t="shared" si="0"/>
        <v>0</v>
      </c>
      <c r="K34" s="17" t="str">
        <f t="shared" si="1"/>
        <v/>
      </c>
      <c r="L34" s="75">
        <f t="shared" si="2"/>
        <v>0</v>
      </c>
      <c r="M34" s="17" t="str">
        <f t="shared" si="3"/>
        <v/>
      </c>
      <c r="N34" s="7"/>
      <c r="O34" s="46"/>
      <c r="P34" s="75" t="e">
        <f t="shared" si="4"/>
        <v>#DIV/0!</v>
      </c>
      <c r="Q34" s="17" t="str">
        <f t="shared" si="5"/>
        <v/>
      </c>
      <c r="R34" s="5"/>
      <c r="S34" s="46"/>
      <c r="T34" s="75" t="e">
        <f t="shared" si="6"/>
        <v>#DIV/0!</v>
      </c>
      <c r="U34" s="17" t="str">
        <f t="shared" si="7"/>
        <v/>
      </c>
      <c r="V34" s="5"/>
      <c r="W34" s="8"/>
    </row>
    <row r="35" spans="1:23" x14ac:dyDescent="0.3">
      <c r="A35" s="9"/>
      <c r="B35" s="5"/>
      <c r="C35" s="1">
        <v>22</v>
      </c>
      <c r="D35" s="19"/>
      <c r="E35" s="20"/>
      <c r="F35" s="20"/>
      <c r="G35" s="47">
        <v>0.2</v>
      </c>
      <c r="H35" s="19">
        <v>1</v>
      </c>
      <c r="I35" s="7"/>
      <c r="J35" s="75">
        <f t="shared" si="0"/>
        <v>0</v>
      </c>
      <c r="K35" s="17" t="str">
        <f t="shared" si="1"/>
        <v/>
      </c>
      <c r="L35" s="75">
        <f t="shared" si="2"/>
        <v>0</v>
      </c>
      <c r="M35" s="17" t="str">
        <f t="shared" si="3"/>
        <v/>
      </c>
      <c r="N35" s="7"/>
      <c r="O35" s="46"/>
      <c r="P35" s="75" t="e">
        <f t="shared" si="4"/>
        <v>#DIV/0!</v>
      </c>
      <c r="Q35" s="17" t="str">
        <f t="shared" si="5"/>
        <v/>
      </c>
      <c r="R35" s="5"/>
      <c r="S35" s="46"/>
      <c r="T35" s="75" t="e">
        <f t="shared" si="6"/>
        <v>#DIV/0!</v>
      </c>
      <c r="U35" s="17" t="str">
        <f t="shared" si="7"/>
        <v/>
      </c>
      <c r="V35" s="5"/>
      <c r="W35" s="8"/>
    </row>
    <row r="36" spans="1:23" x14ac:dyDescent="0.3">
      <c r="A36" s="9"/>
      <c r="B36" s="5"/>
      <c r="C36" s="1">
        <v>23</v>
      </c>
      <c r="D36" s="19"/>
      <c r="E36" s="20"/>
      <c r="F36" s="20"/>
      <c r="G36" s="47">
        <v>0.2</v>
      </c>
      <c r="H36" s="19">
        <v>1</v>
      </c>
      <c r="I36" s="7"/>
      <c r="J36" s="75">
        <f t="shared" si="0"/>
        <v>0</v>
      </c>
      <c r="K36" s="17" t="str">
        <f t="shared" si="1"/>
        <v/>
      </c>
      <c r="L36" s="75">
        <f t="shared" si="2"/>
        <v>0</v>
      </c>
      <c r="M36" s="17" t="str">
        <f t="shared" si="3"/>
        <v/>
      </c>
      <c r="N36" s="7"/>
      <c r="O36" s="46"/>
      <c r="P36" s="75" t="e">
        <f t="shared" si="4"/>
        <v>#DIV/0!</v>
      </c>
      <c r="Q36" s="17" t="str">
        <f t="shared" si="5"/>
        <v/>
      </c>
      <c r="R36" s="5"/>
      <c r="S36" s="46"/>
      <c r="T36" s="75" t="e">
        <f t="shared" si="6"/>
        <v>#DIV/0!</v>
      </c>
      <c r="U36" s="17" t="str">
        <f t="shared" si="7"/>
        <v/>
      </c>
      <c r="V36" s="5"/>
      <c r="W36" s="8"/>
    </row>
    <row r="37" spans="1:23" x14ac:dyDescent="0.3">
      <c r="A37" s="9"/>
      <c r="B37" s="5"/>
      <c r="C37" s="1">
        <v>24</v>
      </c>
      <c r="D37" s="19"/>
      <c r="E37" s="20"/>
      <c r="F37" s="20"/>
      <c r="G37" s="47">
        <v>0.2</v>
      </c>
      <c r="H37" s="19">
        <v>1</v>
      </c>
      <c r="I37" s="7"/>
      <c r="J37" s="75">
        <f t="shared" si="0"/>
        <v>0</v>
      </c>
      <c r="K37" s="17" t="str">
        <f t="shared" si="1"/>
        <v/>
      </c>
      <c r="L37" s="75">
        <f t="shared" si="2"/>
        <v>0</v>
      </c>
      <c r="M37" s="17" t="str">
        <f t="shared" si="3"/>
        <v/>
      </c>
      <c r="N37" s="7"/>
      <c r="O37" s="46"/>
      <c r="P37" s="75" t="e">
        <f t="shared" si="4"/>
        <v>#DIV/0!</v>
      </c>
      <c r="Q37" s="17" t="str">
        <f t="shared" si="5"/>
        <v/>
      </c>
      <c r="R37" s="5"/>
      <c r="S37" s="46"/>
      <c r="T37" s="75" t="e">
        <f t="shared" si="6"/>
        <v>#DIV/0!</v>
      </c>
      <c r="U37" s="17" t="str">
        <f t="shared" si="7"/>
        <v/>
      </c>
      <c r="V37" s="5"/>
      <c r="W37" s="8"/>
    </row>
    <row r="38" spans="1:23" x14ac:dyDescent="0.3">
      <c r="A38" s="9"/>
      <c r="B38" s="5"/>
      <c r="C38" s="1">
        <v>25</v>
      </c>
      <c r="D38" s="19"/>
      <c r="E38" s="20"/>
      <c r="F38" s="20"/>
      <c r="G38" s="47">
        <v>0.2</v>
      </c>
      <c r="H38" s="19">
        <v>1</v>
      </c>
      <c r="I38" s="7"/>
      <c r="J38" s="75">
        <f t="shared" si="0"/>
        <v>0</v>
      </c>
      <c r="K38" s="17" t="str">
        <f t="shared" si="1"/>
        <v/>
      </c>
      <c r="L38" s="75">
        <f t="shared" si="2"/>
        <v>0</v>
      </c>
      <c r="M38" s="17" t="str">
        <f t="shared" si="3"/>
        <v/>
      </c>
      <c r="N38" s="7"/>
      <c r="O38" s="46"/>
      <c r="P38" s="75" t="e">
        <f t="shared" si="4"/>
        <v>#DIV/0!</v>
      </c>
      <c r="Q38" s="17" t="str">
        <f t="shared" si="5"/>
        <v/>
      </c>
      <c r="R38" s="5"/>
      <c r="S38" s="46"/>
      <c r="T38" s="75" t="e">
        <f t="shared" si="6"/>
        <v>#DIV/0!</v>
      </c>
      <c r="U38" s="17" t="str">
        <f t="shared" si="7"/>
        <v/>
      </c>
      <c r="V38" s="5"/>
      <c r="W38" s="8"/>
    </row>
    <row r="39" spans="1:23" x14ac:dyDescent="0.3">
      <c r="A39" s="9"/>
      <c r="B39" s="5"/>
      <c r="C39" s="1">
        <v>26</v>
      </c>
      <c r="D39" s="19"/>
      <c r="E39" s="20"/>
      <c r="F39" s="20"/>
      <c r="G39" s="47">
        <v>0.2</v>
      </c>
      <c r="H39" s="19">
        <v>1</v>
      </c>
      <c r="I39" s="7"/>
      <c r="J39" s="75">
        <f t="shared" si="0"/>
        <v>0</v>
      </c>
      <c r="K39" s="17" t="str">
        <f t="shared" si="1"/>
        <v/>
      </c>
      <c r="L39" s="75">
        <f t="shared" si="2"/>
        <v>0</v>
      </c>
      <c r="M39" s="17" t="str">
        <f t="shared" si="3"/>
        <v/>
      </c>
      <c r="N39" s="7"/>
      <c r="O39" s="46"/>
      <c r="P39" s="75" t="e">
        <f t="shared" si="4"/>
        <v>#DIV/0!</v>
      </c>
      <c r="Q39" s="17" t="str">
        <f t="shared" si="5"/>
        <v/>
      </c>
      <c r="R39" s="5"/>
      <c r="S39" s="46"/>
      <c r="T39" s="75" t="e">
        <f t="shared" si="6"/>
        <v>#DIV/0!</v>
      </c>
      <c r="U39" s="17" t="str">
        <f t="shared" si="7"/>
        <v/>
      </c>
      <c r="V39" s="5"/>
      <c r="W39" s="8"/>
    </row>
    <row r="40" spans="1:23" x14ac:dyDescent="0.3">
      <c r="A40" s="9"/>
      <c r="B40" s="5"/>
      <c r="C40" s="1">
        <v>27</v>
      </c>
      <c r="D40" s="19"/>
      <c r="E40" s="20"/>
      <c r="F40" s="20"/>
      <c r="G40" s="47">
        <v>0.2</v>
      </c>
      <c r="H40" s="19">
        <v>1</v>
      </c>
      <c r="I40" s="7"/>
      <c r="J40" s="75">
        <f t="shared" si="0"/>
        <v>0</v>
      </c>
      <c r="K40" s="17" t="str">
        <f t="shared" si="1"/>
        <v/>
      </c>
      <c r="L40" s="75">
        <f t="shared" si="2"/>
        <v>0</v>
      </c>
      <c r="M40" s="17" t="str">
        <f t="shared" si="3"/>
        <v/>
      </c>
      <c r="N40" s="7"/>
      <c r="O40" s="46"/>
      <c r="P40" s="75" t="e">
        <f t="shared" si="4"/>
        <v>#DIV/0!</v>
      </c>
      <c r="Q40" s="17" t="str">
        <f t="shared" si="5"/>
        <v/>
      </c>
      <c r="R40" s="5"/>
      <c r="S40" s="46"/>
      <c r="T40" s="75" t="e">
        <f t="shared" si="6"/>
        <v>#DIV/0!</v>
      </c>
      <c r="U40" s="17" t="str">
        <f t="shared" si="7"/>
        <v/>
      </c>
      <c r="V40" s="5"/>
      <c r="W40" s="8"/>
    </row>
    <row r="41" spans="1:23" x14ac:dyDescent="0.3">
      <c r="A41" s="9"/>
      <c r="B41" s="5"/>
      <c r="C41" s="1">
        <v>28</v>
      </c>
      <c r="D41" s="19"/>
      <c r="E41" s="20"/>
      <c r="F41" s="20"/>
      <c r="G41" s="47">
        <v>0.2</v>
      </c>
      <c r="H41" s="19">
        <v>1</v>
      </c>
      <c r="I41" s="7"/>
      <c r="J41" s="75">
        <f t="shared" si="0"/>
        <v>0</v>
      </c>
      <c r="K41" s="17" t="str">
        <f t="shared" si="1"/>
        <v/>
      </c>
      <c r="L41" s="75">
        <f t="shared" si="2"/>
        <v>0</v>
      </c>
      <c r="M41" s="17" t="str">
        <f t="shared" si="3"/>
        <v/>
      </c>
      <c r="N41" s="7"/>
      <c r="O41" s="46"/>
      <c r="P41" s="75" t="e">
        <f t="shared" si="4"/>
        <v>#DIV/0!</v>
      </c>
      <c r="Q41" s="17" t="str">
        <f t="shared" si="5"/>
        <v/>
      </c>
      <c r="R41" s="5"/>
      <c r="S41" s="46"/>
      <c r="T41" s="75" t="e">
        <f t="shared" si="6"/>
        <v>#DIV/0!</v>
      </c>
      <c r="U41" s="17" t="str">
        <f t="shared" si="7"/>
        <v/>
      </c>
      <c r="V41" s="5"/>
      <c r="W41" s="8"/>
    </row>
    <row r="42" spans="1:23" x14ac:dyDescent="0.3">
      <c r="A42" s="9"/>
      <c r="B42" s="5"/>
      <c r="C42" s="1">
        <v>29</v>
      </c>
      <c r="D42" s="19"/>
      <c r="E42" s="20"/>
      <c r="F42" s="20"/>
      <c r="G42" s="47">
        <v>0.2</v>
      </c>
      <c r="H42" s="19">
        <v>1</v>
      </c>
      <c r="I42" s="7"/>
      <c r="J42" s="75">
        <f t="shared" si="0"/>
        <v>0</v>
      </c>
      <c r="K42" s="17" t="str">
        <f t="shared" si="1"/>
        <v/>
      </c>
      <c r="L42" s="75">
        <f t="shared" si="2"/>
        <v>0</v>
      </c>
      <c r="M42" s="17" t="str">
        <f t="shared" si="3"/>
        <v/>
      </c>
      <c r="N42" s="7"/>
      <c r="O42" s="46"/>
      <c r="P42" s="75" t="e">
        <f t="shared" si="4"/>
        <v>#DIV/0!</v>
      </c>
      <c r="Q42" s="17" t="str">
        <f t="shared" si="5"/>
        <v/>
      </c>
      <c r="R42" s="5"/>
      <c r="S42" s="46"/>
      <c r="T42" s="75" t="e">
        <f t="shared" si="6"/>
        <v>#DIV/0!</v>
      </c>
      <c r="U42" s="17" t="str">
        <f t="shared" si="7"/>
        <v/>
      </c>
      <c r="V42" s="5"/>
      <c r="W42" s="8"/>
    </row>
    <row r="43" spans="1:23" x14ac:dyDescent="0.3">
      <c r="A43" s="9"/>
      <c r="B43" s="5"/>
      <c r="C43" s="1">
        <v>30</v>
      </c>
      <c r="D43" s="19"/>
      <c r="E43" s="20"/>
      <c r="F43" s="20"/>
      <c r="G43" s="47">
        <v>0.2</v>
      </c>
      <c r="H43" s="19">
        <v>1</v>
      </c>
      <c r="I43" s="7"/>
      <c r="J43" s="75">
        <f t="shared" si="0"/>
        <v>0</v>
      </c>
      <c r="K43" s="17" t="str">
        <f t="shared" si="1"/>
        <v/>
      </c>
      <c r="L43" s="75">
        <f t="shared" si="2"/>
        <v>0</v>
      </c>
      <c r="M43" s="17" t="str">
        <f t="shared" si="3"/>
        <v/>
      </c>
      <c r="N43" s="7"/>
      <c r="O43" s="46"/>
      <c r="P43" s="75" t="e">
        <f t="shared" si="4"/>
        <v>#DIV/0!</v>
      </c>
      <c r="Q43" s="17" t="str">
        <f t="shared" si="5"/>
        <v/>
      </c>
      <c r="R43" s="5"/>
      <c r="S43" s="46"/>
      <c r="T43" s="75" t="e">
        <f t="shared" si="6"/>
        <v>#DIV/0!</v>
      </c>
      <c r="U43" s="17" t="str">
        <f t="shared" si="7"/>
        <v/>
      </c>
      <c r="V43" s="5"/>
      <c r="W43" s="8"/>
    </row>
    <row r="44" spans="1:23" x14ac:dyDescent="0.3">
      <c r="A44" s="9"/>
      <c r="B44" s="5"/>
      <c r="C44" s="1">
        <v>31</v>
      </c>
      <c r="D44" s="19"/>
      <c r="E44" s="20"/>
      <c r="F44" s="20"/>
      <c r="G44" s="47">
        <v>0.2</v>
      </c>
      <c r="H44" s="19">
        <v>1</v>
      </c>
      <c r="I44" s="7"/>
      <c r="J44" s="75">
        <f t="shared" si="0"/>
        <v>0</v>
      </c>
      <c r="K44" s="17" t="str">
        <f t="shared" si="1"/>
        <v/>
      </c>
      <c r="L44" s="75">
        <f t="shared" si="2"/>
        <v>0</v>
      </c>
      <c r="M44" s="17" t="str">
        <f t="shared" si="3"/>
        <v/>
      </c>
      <c r="N44" s="7"/>
      <c r="O44" s="46"/>
      <c r="P44" s="75" t="e">
        <f t="shared" si="4"/>
        <v>#DIV/0!</v>
      </c>
      <c r="Q44" s="17" t="str">
        <f t="shared" si="5"/>
        <v/>
      </c>
      <c r="R44" s="5"/>
      <c r="S44" s="46"/>
      <c r="T44" s="75" t="e">
        <f t="shared" si="6"/>
        <v>#DIV/0!</v>
      </c>
      <c r="U44" s="17" t="str">
        <f t="shared" si="7"/>
        <v/>
      </c>
      <c r="V44" s="5"/>
      <c r="W44" s="8"/>
    </row>
    <row r="45" spans="1:23" x14ac:dyDescent="0.3">
      <c r="A45" s="9"/>
      <c r="B45" s="5"/>
      <c r="C45" s="1">
        <v>32</v>
      </c>
      <c r="D45" s="19"/>
      <c r="E45" s="20"/>
      <c r="F45" s="20"/>
      <c r="G45" s="47">
        <v>0.2</v>
      </c>
      <c r="H45" s="19">
        <v>1</v>
      </c>
      <c r="I45" s="7"/>
      <c r="J45" s="75">
        <f t="shared" si="0"/>
        <v>0</v>
      </c>
      <c r="K45" s="17" t="str">
        <f t="shared" si="1"/>
        <v/>
      </c>
      <c r="L45" s="75">
        <f t="shared" si="2"/>
        <v>0</v>
      </c>
      <c r="M45" s="17" t="str">
        <f t="shared" si="3"/>
        <v/>
      </c>
      <c r="N45" s="7"/>
      <c r="O45" s="46"/>
      <c r="P45" s="75" t="e">
        <f t="shared" si="4"/>
        <v>#DIV/0!</v>
      </c>
      <c r="Q45" s="17" t="str">
        <f t="shared" si="5"/>
        <v/>
      </c>
      <c r="R45" s="5"/>
      <c r="S45" s="46"/>
      <c r="T45" s="75" t="e">
        <f t="shared" si="6"/>
        <v>#DIV/0!</v>
      </c>
      <c r="U45" s="17" t="str">
        <f t="shared" si="7"/>
        <v/>
      </c>
      <c r="V45" s="5"/>
      <c r="W45" s="8"/>
    </row>
    <row r="46" spans="1:23" x14ac:dyDescent="0.3">
      <c r="A46" s="9"/>
      <c r="B46" s="5"/>
      <c r="C46" s="1">
        <v>33</v>
      </c>
      <c r="D46" s="19"/>
      <c r="E46" s="20"/>
      <c r="F46" s="20"/>
      <c r="G46" s="47">
        <v>0.2</v>
      </c>
      <c r="H46" s="19">
        <v>1</v>
      </c>
      <c r="I46" s="7"/>
      <c r="J46" s="75">
        <f t="shared" si="0"/>
        <v>0</v>
      </c>
      <c r="K46" s="17" t="str">
        <f t="shared" si="1"/>
        <v/>
      </c>
      <c r="L46" s="75">
        <f t="shared" si="2"/>
        <v>0</v>
      </c>
      <c r="M46" s="17" t="str">
        <f t="shared" si="3"/>
        <v/>
      </c>
      <c r="N46" s="7"/>
      <c r="O46" s="46"/>
      <c r="P46" s="75" t="e">
        <f t="shared" si="4"/>
        <v>#DIV/0!</v>
      </c>
      <c r="Q46" s="17" t="str">
        <f t="shared" si="5"/>
        <v/>
      </c>
      <c r="R46" s="5"/>
      <c r="S46" s="46"/>
      <c r="T46" s="75" t="e">
        <f t="shared" si="6"/>
        <v>#DIV/0!</v>
      </c>
      <c r="U46" s="17" t="str">
        <f t="shared" si="7"/>
        <v/>
      </c>
      <c r="V46" s="5"/>
      <c r="W46" s="8"/>
    </row>
    <row r="47" spans="1:23" x14ac:dyDescent="0.3">
      <c r="A47" s="9"/>
      <c r="B47" s="5"/>
      <c r="C47" s="1">
        <v>34</v>
      </c>
      <c r="D47" s="19"/>
      <c r="E47" s="20"/>
      <c r="F47" s="20"/>
      <c r="G47" s="47">
        <v>0.2</v>
      </c>
      <c r="H47" s="19">
        <v>1</v>
      </c>
      <c r="I47" s="7"/>
      <c r="J47" s="75">
        <f t="shared" si="0"/>
        <v>0</v>
      </c>
      <c r="K47" s="17" t="str">
        <f t="shared" si="1"/>
        <v/>
      </c>
      <c r="L47" s="75">
        <f t="shared" si="2"/>
        <v>0</v>
      </c>
      <c r="M47" s="17" t="str">
        <f t="shared" si="3"/>
        <v/>
      </c>
      <c r="N47" s="7"/>
      <c r="O47" s="46"/>
      <c r="P47" s="75" t="e">
        <f t="shared" si="4"/>
        <v>#DIV/0!</v>
      </c>
      <c r="Q47" s="17" t="str">
        <f t="shared" si="5"/>
        <v/>
      </c>
      <c r="R47" s="5"/>
      <c r="S47" s="46"/>
      <c r="T47" s="75" t="e">
        <f t="shared" si="6"/>
        <v>#DIV/0!</v>
      </c>
      <c r="U47" s="17" t="str">
        <f t="shared" si="7"/>
        <v/>
      </c>
      <c r="V47" s="5"/>
      <c r="W47" s="8"/>
    </row>
    <row r="48" spans="1:23" x14ac:dyDescent="0.3">
      <c r="A48" s="9"/>
      <c r="B48" s="5"/>
      <c r="C48" s="1">
        <v>35</v>
      </c>
      <c r="D48" s="19"/>
      <c r="E48" s="20"/>
      <c r="F48" s="20"/>
      <c r="G48" s="47">
        <v>0.2</v>
      </c>
      <c r="H48" s="19">
        <v>1</v>
      </c>
      <c r="I48" s="7"/>
      <c r="J48" s="75">
        <f t="shared" si="0"/>
        <v>0</v>
      </c>
      <c r="K48" s="17" t="str">
        <f t="shared" si="1"/>
        <v/>
      </c>
      <c r="L48" s="75">
        <f t="shared" si="2"/>
        <v>0</v>
      </c>
      <c r="M48" s="17" t="str">
        <f t="shared" si="3"/>
        <v/>
      </c>
      <c r="N48" s="7"/>
      <c r="O48" s="46"/>
      <c r="P48" s="75" t="e">
        <f t="shared" si="4"/>
        <v>#DIV/0!</v>
      </c>
      <c r="Q48" s="17" t="str">
        <f t="shared" si="5"/>
        <v/>
      </c>
      <c r="R48" s="5"/>
      <c r="S48" s="46"/>
      <c r="T48" s="75" t="e">
        <f t="shared" si="6"/>
        <v>#DIV/0!</v>
      </c>
      <c r="U48" s="17" t="str">
        <f>IF(ISERROR(Arabinoxylan_gg),"",Arabinoxylan_gg)</f>
        <v/>
      </c>
      <c r="V48" s="5"/>
      <c r="W48" s="8"/>
    </row>
    <row r="49" spans="1:23" x14ac:dyDescent="0.3">
      <c r="A49" s="9"/>
      <c r="B49" s="5"/>
      <c r="C49" s="1">
        <v>36</v>
      </c>
      <c r="D49" s="19"/>
      <c r="E49" s="20"/>
      <c r="F49" s="20"/>
      <c r="G49" s="47">
        <v>0.2</v>
      </c>
      <c r="H49" s="19">
        <v>1</v>
      </c>
      <c r="I49" s="7"/>
      <c r="J49" s="75">
        <f>(A2_sample-A1_sample)-(A2_blank_ave-A1_blank_ave)</f>
        <v>0</v>
      </c>
      <c r="K49" s="17" t="str">
        <f t="shared" si="1"/>
        <v/>
      </c>
      <c r="L49" s="75">
        <f t="shared" si="2"/>
        <v>0</v>
      </c>
      <c r="M49" s="17" t="str">
        <f t="shared" si="3"/>
        <v/>
      </c>
      <c r="N49" s="7"/>
      <c r="O49" s="46"/>
      <c r="P49" s="75" t="e">
        <f t="shared" si="4"/>
        <v>#DIV/0!</v>
      </c>
      <c r="Q49" s="17" t="str">
        <f t="shared" si="5"/>
        <v/>
      </c>
      <c r="R49" s="5"/>
      <c r="S49" s="46"/>
      <c r="T49" s="75" t="e">
        <f t="shared" si="6"/>
        <v>#DIV/0!</v>
      </c>
      <c r="U49" s="17" t="str">
        <f t="shared" si="7"/>
        <v/>
      </c>
      <c r="V49" s="5"/>
      <c r="W49" s="8"/>
    </row>
    <row r="50" spans="1:23" x14ac:dyDescent="0.3">
      <c r="A50" s="9"/>
      <c r="B50" s="5"/>
      <c r="C50" s="1">
        <v>37</v>
      </c>
      <c r="D50" s="19"/>
      <c r="E50" s="20"/>
      <c r="F50" s="20"/>
      <c r="G50" s="47">
        <v>0.2</v>
      </c>
      <c r="H50" s="19">
        <v>1</v>
      </c>
      <c r="I50" s="7"/>
      <c r="J50" s="75">
        <f t="shared" si="0"/>
        <v>0</v>
      </c>
      <c r="K50" s="17" t="str">
        <f t="shared" si="1"/>
        <v/>
      </c>
      <c r="L50" s="75">
        <f t="shared" si="2"/>
        <v>0</v>
      </c>
      <c r="M50" s="17" t="str">
        <f t="shared" si="3"/>
        <v/>
      </c>
      <c r="N50" s="7"/>
      <c r="O50" s="46"/>
      <c r="P50" s="75" t="e">
        <f t="shared" si="4"/>
        <v>#DIV/0!</v>
      </c>
      <c r="Q50" s="17" t="str">
        <f t="shared" si="5"/>
        <v/>
      </c>
      <c r="R50" s="5"/>
      <c r="S50" s="46"/>
      <c r="T50" s="75" t="e">
        <f t="shared" si="6"/>
        <v>#DIV/0!</v>
      </c>
      <c r="U50" s="17" t="str">
        <f t="shared" si="7"/>
        <v/>
      </c>
      <c r="V50" s="5"/>
      <c r="W50" s="8"/>
    </row>
    <row r="51" spans="1:23" x14ac:dyDescent="0.3">
      <c r="A51" s="9"/>
      <c r="B51" s="5"/>
      <c r="C51" s="1">
        <v>38</v>
      </c>
      <c r="D51" s="19"/>
      <c r="E51" s="20"/>
      <c r="F51" s="20"/>
      <c r="G51" s="47">
        <v>0.2</v>
      </c>
      <c r="H51" s="19">
        <v>1</v>
      </c>
      <c r="I51" s="7"/>
      <c r="J51" s="75">
        <f t="shared" si="0"/>
        <v>0</v>
      </c>
      <c r="K51" s="17" t="str">
        <f t="shared" si="1"/>
        <v/>
      </c>
      <c r="L51" s="75">
        <f t="shared" si="2"/>
        <v>0</v>
      </c>
      <c r="M51" s="17" t="str">
        <f t="shared" si="3"/>
        <v/>
      </c>
      <c r="N51" s="7"/>
      <c r="O51" s="46"/>
      <c r="P51" s="75" t="e">
        <f t="shared" si="4"/>
        <v>#DIV/0!</v>
      </c>
      <c r="Q51" s="17" t="str">
        <f t="shared" si="5"/>
        <v/>
      </c>
      <c r="R51" s="5"/>
      <c r="S51" s="46"/>
      <c r="T51" s="75" t="e">
        <f t="shared" si="6"/>
        <v>#DIV/0!</v>
      </c>
      <c r="U51" s="17" t="str">
        <f t="shared" si="7"/>
        <v/>
      </c>
      <c r="V51" s="5"/>
      <c r="W51" s="8"/>
    </row>
    <row r="52" spans="1:23" x14ac:dyDescent="0.3">
      <c r="A52" s="9"/>
      <c r="B52" s="5"/>
      <c r="C52" s="1">
        <v>39</v>
      </c>
      <c r="D52" s="19"/>
      <c r="E52" s="20"/>
      <c r="F52" s="20"/>
      <c r="G52" s="47">
        <v>0.2</v>
      </c>
      <c r="H52" s="19">
        <v>1</v>
      </c>
      <c r="I52" s="7"/>
      <c r="J52" s="75">
        <f t="shared" si="0"/>
        <v>0</v>
      </c>
      <c r="K52" s="17" t="str">
        <f t="shared" si="1"/>
        <v/>
      </c>
      <c r="L52" s="75">
        <f t="shared" si="2"/>
        <v>0</v>
      </c>
      <c r="M52" s="17" t="str">
        <f t="shared" si="3"/>
        <v/>
      </c>
      <c r="N52" s="7"/>
      <c r="O52" s="46"/>
      <c r="P52" s="75" t="e">
        <f t="shared" si="4"/>
        <v>#DIV/0!</v>
      </c>
      <c r="Q52" s="17" t="str">
        <f t="shared" si="5"/>
        <v/>
      </c>
      <c r="R52" s="5"/>
      <c r="S52" s="46"/>
      <c r="T52" s="75" t="e">
        <f t="shared" si="6"/>
        <v>#DIV/0!</v>
      </c>
      <c r="U52" s="17" t="str">
        <f t="shared" si="7"/>
        <v/>
      </c>
      <c r="V52" s="5"/>
      <c r="W52" s="8"/>
    </row>
    <row r="53" spans="1:23" x14ac:dyDescent="0.3">
      <c r="A53" s="9"/>
      <c r="B53" s="5"/>
      <c r="C53" s="1">
        <v>40</v>
      </c>
      <c r="D53" s="19"/>
      <c r="E53" s="20"/>
      <c r="F53" s="20"/>
      <c r="G53" s="47">
        <v>0.2</v>
      </c>
      <c r="H53" s="19">
        <v>1</v>
      </c>
      <c r="I53" s="7"/>
      <c r="J53" s="75">
        <f t="shared" si="0"/>
        <v>0</v>
      </c>
      <c r="K53" s="17" t="str">
        <f t="shared" si="1"/>
        <v/>
      </c>
      <c r="L53" s="75">
        <f t="shared" si="2"/>
        <v>0</v>
      </c>
      <c r="M53" s="17" t="str">
        <f t="shared" si="3"/>
        <v/>
      </c>
      <c r="N53" s="7"/>
      <c r="O53" s="46"/>
      <c r="P53" s="75" t="e">
        <f t="shared" si="4"/>
        <v>#DIV/0!</v>
      </c>
      <c r="Q53" s="17" t="str">
        <f t="shared" si="5"/>
        <v/>
      </c>
      <c r="R53" s="5"/>
      <c r="S53" s="46"/>
      <c r="T53" s="75" t="e">
        <f t="shared" si="6"/>
        <v>#DIV/0!</v>
      </c>
      <c r="U53" s="17" t="str">
        <f t="shared" si="7"/>
        <v/>
      </c>
      <c r="V53" s="5"/>
      <c r="W53" s="8"/>
    </row>
    <row r="54" spans="1:23" x14ac:dyDescent="0.3">
      <c r="A54" s="9"/>
      <c r="B54" s="5"/>
      <c r="C54" s="5"/>
      <c r="D54" s="44"/>
      <c r="E54" s="45"/>
      <c r="F54" s="45"/>
      <c r="G54" s="45"/>
      <c r="H54" s="45"/>
      <c r="I54" s="5"/>
      <c r="J54" s="5"/>
      <c r="K54" s="31"/>
      <c r="L54" s="31"/>
      <c r="M54" s="31"/>
      <c r="N54" s="5"/>
      <c r="O54" s="45"/>
      <c r="P54" s="5"/>
      <c r="Q54" s="31"/>
      <c r="R54" s="5"/>
      <c r="S54" s="45"/>
      <c r="T54" s="5"/>
      <c r="U54" s="31"/>
      <c r="V54" s="5"/>
      <c r="W54" s="8"/>
    </row>
    <row r="55" spans="1:23" x14ac:dyDescent="0.3">
      <c r="A55" s="9"/>
      <c r="B55" s="5"/>
      <c r="C55" s="5"/>
      <c r="D55" s="44"/>
      <c r="E55" s="45"/>
      <c r="F55" s="45"/>
      <c r="G55" s="45"/>
      <c r="H55" s="45"/>
      <c r="I55" s="5"/>
      <c r="J55" s="5"/>
      <c r="K55" s="31"/>
      <c r="L55" s="31"/>
      <c r="M55" s="31"/>
      <c r="N55" s="5"/>
      <c r="O55" s="45"/>
      <c r="P55" s="5"/>
      <c r="Q55" s="31"/>
      <c r="R55" s="5"/>
      <c r="S55" s="45"/>
      <c r="T55" s="5"/>
      <c r="U55" s="31"/>
      <c r="V55" s="5"/>
      <c r="W55" s="8"/>
    </row>
    <row r="56" spans="1:23" ht="9.1999999999999993" customHeight="1" x14ac:dyDescent="0.3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8"/>
    </row>
    <row r="57" spans="1:23" ht="399.9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</sheetData>
  <sheetProtection password="8E71" sheet="1" objects="1" scenarios="1"/>
  <mergeCells count="1">
    <mergeCell ref="E4:G4"/>
  </mergeCells>
  <phoneticPr fontId="0" type="noConversion"/>
  <dataValidations count="3">
    <dataValidation type="decimal" errorStyle="warning" allowBlank="1" showErrorMessage="1" error="Please enter numeric values only." sqref="G8:G10 O54:O55 G54:H55 F10 S54:S55" xr:uid="{00000000-0002-0000-0100-000000000000}">
      <formula1>0</formula1>
      <formula2>100</formula2>
    </dataValidation>
    <dataValidation type="decimal" allowBlank="1" showErrorMessage="1" error="Please enter numeric values only." sqref="E54:F55" xr:uid="{00000000-0002-0000-0100-000001000000}">
      <formula1>0</formula1>
      <formula2>100</formula2>
    </dataValidation>
    <dataValidation type="decimal" allowBlank="1" showErrorMessage="1" error="Enter numeric values only" sqref="F8:F9 E8:E10 O14:O53 S14:S53 E14:H53" xr:uid="{00000000-0002-0000-0100-000002000000}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22</vt:i4>
      </vt:variant>
    </vt:vector>
  </HeadingPairs>
  <TitlesOfParts>
    <vt:vector size="24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Arabinoxylan_gg</vt:lpstr>
      <vt:lpstr>Change_absorbance</vt:lpstr>
      <vt:lpstr>Concentration_gg</vt:lpstr>
      <vt:lpstr>Concentration_gL</vt:lpstr>
      <vt:lpstr>Concentration_percent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2015-08-18T11:35:17Z</cp:lastPrinted>
  <dcterms:created xsi:type="dcterms:W3CDTF">2004-10-05T18:50:23Z</dcterms:created>
  <dcterms:modified xsi:type="dcterms:W3CDTF">2020-09-09T12:56:49Z</dcterms:modified>
</cp:coreProperties>
</file>