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U:\MegaCalc - New header\K-GLUT\"/>
    </mc:Choice>
  </mc:AlternateContent>
  <xr:revisionPtr revIDLastSave="0" documentId="13_ncr:1_{AA7FE49F-83A2-4F6B-BB6B-8789D0D549AB}" xr6:coauthVersionLast="44" xr6:coauthVersionMax="44" xr10:uidLastSave="{00000000-0000-0000-0000-000000000000}"/>
  <workbookProtection workbookPassword="8E71" lockStructure="1"/>
  <bookViews>
    <workbookView xWindow="-120" yWindow="-120" windowWidth="29040" windowHeight="15840" xr2:uid="{00000000-000D-0000-FFFF-FFFF00000000}"/>
  </bookViews>
  <sheets>
    <sheet name="Instructions" sheetId="6" r:id="rId1"/>
    <sheet name="MegaCalc" sheetId="1" r:id="rId2"/>
    <sheet name="Creep Calculation" sheetId="3" r:id="rId3"/>
  </sheets>
  <definedNames>
    <definedName name="A1_blank_1">MegaCalc!$E$8</definedName>
    <definedName name="A1_blank_2">MegaCalc!$E$9</definedName>
    <definedName name="A1_blank_ave">MegaCalc!$E$10</definedName>
    <definedName name="A1_sample">MegaCalc!$E$14:$E$33</definedName>
    <definedName name="A2_blank_1">MegaCalc!$F$8</definedName>
    <definedName name="A2_blank_2">MegaCalc!$F$9</definedName>
    <definedName name="A2_blank_ave">MegaCalc!$F$10</definedName>
    <definedName name="A2_sample">MegaCalc!$F$14:$F$33</definedName>
    <definedName name="Change_absorbance">MegaCalc!$K$14:$K$33</definedName>
    <definedName name="Concentration_gg">MegaCalc!$Q$14:$Q$33</definedName>
    <definedName name="Concentration_gL">MegaCalc!$M$14:$M$33</definedName>
    <definedName name="Contact_us">Instructions!$C$50</definedName>
    <definedName name="Creep_calculation">'Creep Calculation'!$E$11:$E$30</definedName>
    <definedName name="Dilution">MegaCalc!$I$14:$I$33</definedName>
    <definedName name="Instructions">Instructions!$A$2</definedName>
    <definedName name="_xlnm.Print_Area" localSheetId="2">'Creep Calculation'!$C$2:$W$38</definedName>
    <definedName name="_xlnm.Print_Area" localSheetId="0">Instructions!$B$2:$P$49</definedName>
    <definedName name="_xlnm.Print_Area" localSheetId="1">MegaCalc!$B$2:$S$33</definedName>
    <definedName name="_xlnm.Print_Titles" localSheetId="1">MegaCalc!$12:$13</definedName>
    <definedName name="Sample_con_gL">MegaCalc!$P$14:$P$33</definedName>
    <definedName name="Sample_volume">MegaCalc!$H$14:$H$33</definedName>
    <definedName name="use_mega_calculator">MegaCalc!$A$1</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1" i="3" l="1"/>
  <c r="F11" i="3" s="1"/>
  <c r="G11" i="3"/>
  <c r="H11" i="3"/>
  <c r="I11" i="3"/>
  <c r="J11" i="3"/>
  <c r="K11" i="3"/>
  <c r="E12" i="3"/>
  <c r="O12" i="3" s="1"/>
  <c r="F12" i="3"/>
  <c r="G12" i="3"/>
  <c r="H12" i="3"/>
  <c r="I12" i="3"/>
  <c r="J12" i="3"/>
  <c r="K12" i="3"/>
  <c r="E13" i="3"/>
  <c r="O13" i="3" s="1"/>
  <c r="F13" i="3"/>
  <c r="G13" i="3"/>
  <c r="H13" i="3"/>
  <c r="I13" i="3"/>
  <c r="J13" i="3"/>
  <c r="K13" i="3"/>
  <c r="E14" i="3"/>
  <c r="O14" i="3" s="1"/>
  <c r="F14" i="3"/>
  <c r="G14" i="3"/>
  <c r="H14" i="3"/>
  <c r="I14" i="3"/>
  <c r="J14" i="3"/>
  <c r="K14" i="3"/>
  <c r="E15" i="3"/>
  <c r="O15" i="3" s="1"/>
  <c r="F15" i="3"/>
  <c r="G15" i="3"/>
  <c r="H15" i="3"/>
  <c r="I15" i="3"/>
  <c r="J15" i="3"/>
  <c r="K15" i="3"/>
  <c r="E16" i="3"/>
  <c r="O16" i="3" s="1"/>
  <c r="F16" i="3"/>
  <c r="G16" i="3"/>
  <c r="H16" i="3"/>
  <c r="I16" i="3"/>
  <c r="J16" i="3"/>
  <c r="K16" i="3"/>
  <c r="E17" i="3"/>
  <c r="O17" i="3" s="1"/>
  <c r="F17" i="3"/>
  <c r="G17" i="3"/>
  <c r="H17" i="3"/>
  <c r="I17" i="3"/>
  <c r="J17" i="3"/>
  <c r="K17" i="3"/>
  <c r="E18" i="3"/>
  <c r="O18" i="3" s="1"/>
  <c r="F18" i="3"/>
  <c r="G18" i="3"/>
  <c r="H18" i="3"/>
  <c r="I18" i="3"/>
  <c r="J18" i="3"/>
  <c r="K18" i="3"/>
  <c r="E19" i="3"/>
  <c r="O19" i="3" s="1"/>
  <c r="F19" i="3"/>
  <c r="G19" i="3"/>
  <c r="H19" i="3"/>
  <c r="I19" i="3"/>
  <c r="J19" i="3"/>
  <c r="K19" i="3"/>
  <c r="E20" i="3"/>
  <c r="O20" i="3" s="1"/>
  <c r="F20" i="3"/>
  <c r="G20" i="3"/>
  <c r="H20" i="3"/>
  <c r="I20" i="3"/>
  <c r="J20" i="3"/>
  <c r="K20" i="3"/>
  <c r="E21" i="3"/>
  <c r="O21" i="3" s="1"/>
  <c r="F21" i="3"/>
  <c r="G21" i="3"/>
  <c r="H21" i="3"/>
  <c r="I21" i="3"/>
  <c r="J21" i="3"/>
  <c r="K21" i="3"/>
  <c r="E22" i="3"/>
  <c r="O22" i="3" s="1"/>
  <c r="F22" i="3"/>
  <c r="G22" i="3"/>
  <c r="H22" i="3"/>
  <c r="I22" i="3"/>
  <c r="J22" i="3"/>
  <c r="K22" i="3"/>
  <c r="E23" i="3"/>
  <c r="O23" i="3" s="1"/>
  <c r="F23" i="3"/>
  <c r="G23" i="3"/>
  <c r="H23" i="3"/>
  <c r="I23" i="3"/>
  <c r="J23" i="3"/>
  <c r="K23" i="3"/>
  <c r="E24" i="3"/>
  <c r="O24" i="3" s="1"/>
  <c r="F24" i="3"/>
  <c r="G24" i="3"/>
  <c r="H24" i="3"/>
  <c r="I24" i="3"/>
  <c r="J24" i="3"/>
  <c r="K24" i="3"/>
  <c r="E25" i="3"/>
  <c r="G28" i="1" s="1"/>
  <c r="F25" i="3"/>
  <c r="G25" i="3"/>
  <c r="H25" i="3"/>
  <c r="I25" i="3"/>
  <c r="J25" i="3"/>
  <c r="K25" i="3"/>
  <c r="E26" i="3"/>
  <c r="O26" i="3" s="1"/>
  <c r="F26" i="3"/>
  <c r="G26" i="3"/>
  <c r="H26" i="3"/>
  <c r="I26" i="3"/>
  <c r="J26" i="3"/>
  <c r="K26" i="3"/>
  <c r="E27" i="3"/>
  <c r="O27" i="3" s="1"/>
  <c r="F27" i="3"/>
  <c r="G27" i="3"/>
  <c r="H27" i="3"/>
  <c r="I27" i="3"/>
  <c r="J27" i="3"/>
  <c r="K27" i="3"/>
  <c r="E28" i="3"/>
  <c r="O28" i="3" s="1"/>
  <c r="F28" i="3"/>
  <c r="G28" i="3"/>
  <c r="H28" i="3"/>
  <c r="I28" i="3"/>
  <c r="J28" i="3"/>
  <c r="K28" i="3"/>
  <c r="E29" i="3"/>
  <c r="G32" i="1" s="1"/>
  <c r="F29" i="3"/>
  <c r="G29" i="3"/>
  <c r="H29" i="3"/>
  <c r="I29" i="3"/>
  <c r="J29" i="3"/>
  <c r="K29" i="3"/>
  <c r="E30" i="3"/>
  <c r="G33" i="1" s="1"/>
  <c r="F30" i="3"/>
  <c r="G30" i="3"/>
  <c r="H30" i="3"/>
  <c r="I30" i="3"/>
  <c r="J30" i="3"/>
  <c r="K30" i="3"/>
  <c r="P33" i="3"/>
  <c r="E10" i="1"/>
  <c r="P37" i="3" s="1"/>
  <c r="F10" i="1"/>
  <c r="G15" i="1"/>
  <c r="G21" i="1"/>
  <c r="K21" i="1" s="1"/>
  <c r="M21" i="1" s="1"/>
  <c r="Q21" i="1" s="1"/>
  <c r="R21" i="1" s="1"/>
  <c r="G29" i="1"/>
  <c r="K29" i="1" s="1"/>
  <c r="M29" i="1" s="1"/>
  <c r="Q29" i="1" s="1"/>
  <c r="R29" i="1" s="1"/>
  <c r="P29" i="3"/>
  <c r="P25" i="3"/>
  <c r="G18" i="1"/>
  <c r="N18" i="1" s="1"/>
  <c r="G14" i="1"/>
  <c r="L14" i="1" s="1"/>
  <c r="P36" i="3"/>
  <c r="P32" i="3"/>
  <c r="O29" i="3"/>
  <c r="P28" i="3"/>
  <c r="O11" i="3"/>
  <c r="P35" i="3"/>
  <c r="P31" i="3"/>
  <c r="P27" i="3"/>
  <c r="P34" i="3"/>
  <c r="P30" i="3"/>
  <c r="K14" i="1"/>
  <c r="M14" i="1" s="1"/>
  <c r="Q14" i="1" s="1"/>
  <c r="R14" i="1" s="1"/>
  <c r="N14" i="1" l="1"/>
  <c r="L21" i="1"/>
  <c r="N15" i="1"/>
  <c r="L18" i="1"/>
  <c r="N32" i="1"/>
  <c r="K32" i="1"/>
  <c r="M32" i="1" s="1"/>
  <c r="Q32" i="1" s="1"/>
  <c r="R32" i="1" s="1"/>
  <c r="L32" i="1"/>
  <c r="K28" i="1"/>
  <c r="M28" i="1" s="1"/>
  <c r="Q28" i="1" s="1"/>
  <c r="R28" i="1" s="1"/>
  <c r="L28" i="1"/>
  <c r="N28" i="1"/>
  <c r="N33" i="1"/>
  <c r="K33" i="1"/>
  <c r="M33" i="1" s="1"/>
  <c r="Q33" i="1" s="1"/>
  <c r="R33" i="1" s="1"/>
  <c r="L33" i="1"/>
  <c r="G22" i="1"/>
  <c r="G31" i="1"/>
  <c r="G25" i="1"/>
  <c r="G19" i="1"/>
  <c r="G16" i="1"/>
  <c r="P26" i="3"/>
  <c r="O30" i="3"/>
  <c r="K18" i="1"/>
  <c r="M18" i="1" s="1"/>
  <c r="Q18" i="1" s="1"/>
  <c r="R18" i="1" s="1"/>
  <c r="O25" i="3"/>
  <c r="G26" i="1"/>
  <c r="N29" i="1"/>
  <c r="G27" i="1"/>
  <c r="G23" i="1"/>
  <c r="G20" i="1"/>
  <c r="L15" i="1"/>
  <c r="K15" i="1"/>
  <c r="M15" i="1" s="1"/>
  <c r="Q15" i="1" s="1"/>
  <c r="R15" i="1" s="1"/>
  <c r="G30" i="1"/>
  <c r="L29" i="1"/>
  <c r="G24" i="1"/>
  <c r="N21" i="1"/>
  <c r="G17" i="1"/>
  <c r="N24" i="1" l="1"/>
  <c r="L24" i="1"/>
  <c r="K24" i="1"/>
  <c r="M24" i="1" s="1"/>
  <c r="Q24" i="1" s="1"/>
  <c r="R24" i="1" s="1"/>
  <c r="N25" i="1"/>
  <c r="L25" i="1"/>
  <c r="K25" i="1"/>
  <c r="M25" i="1" s="1"/>
  <c r="Q25" i="1" s="1"/>
  <c r="R25" i="1" s="1"/>
  <c r="L17" i="1"/>
  <c r="K17" i="1"/>
  <c r="M17" i="1" s="1"/>
  <c r="Q17" i="1" s="1"/>
  <c r="R17" i="1" s="1"/>
  <c r="N17" i="1"/>
  <c r="K30" i="1"/>
  <c r="M30" i="1" s="1"/>
  <c r="Q30" i="1" s="1"/>
  <c r="R30" i="1" s="1"/>
  <c r="L30" i="1"/>
  <c r="N30" i="1"/>
  <c r="N23" i="1"/>
  <c r="K23" i="1"/>
  <c r="M23" i="1" s="1"/>
  <c r="Q23" i="1" s="1"/>
  <c r="R23" i="1" s="1"/>
  <c r="L23" i="1"/>
  <c r="K16" i="1"/>
  <c r="M16" i="1" s="1"/>
  <c r="Q16" i="1" s="1"/>
  <c r="R16" i="1" s="1"/>
  <c r="L16" i="1"/>
  <c r="N16" i="1"/>
  <c r="L22" i="1"/>
  <c r="N22" i="1"/>
  <c r="K22" i="1"/>
  <c r="M22" i="1" s="1"/>
  <c r="Q22" i="1" s="1"/>
  <c r="R22" i="1" s="1"/>
  <c r="K20" i="1"/>
  <c r="M20" i="1" s="1"/>
  <c r="Q20" i="1" s="1"/>
  <c r="R20" i="1" s="1"/>
  <c r="N20" i="1"/>
  <c r="L20" i="1"/>
  <c r="L26" i="1"/>
  <c r="N26" i="1"/>
  <c r="K26" i="1"/>
  <c r="M26" i="1" s="1"/>
  <c r="Q26" i="1" s="1"/>
  <c r="R26" i="1" s="1"/>
  <c r="N31" i="1"/>
  <c r="K31" i="1"/>
  <c r="M31" i="1" s="1"/>
  <c r="Q31" i="1" s="1"/>
  <c r="R31" i="1" s="1"/>
  <c r="L31" i="1"/>
  <c r="L27" i="1"/>
  <c r="K27" i="1"/>
  <c r="M27" i="1" s="1"/>
  <c r="Q27" i="1" s="1"/>
  <c r="R27" i="1" s="1"/>
  <c r="N27" i="1"/>
  <c r="N19" i="1"/>
  <c r="K19" i="1"/>
  <c r="M19" i="1" s="1"/>
  <c r="Q19" i="1" s="1"/>
  <c r="R19" i="1" s="1"/>
  <c r="L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M21" authorId="0" shapeId="0" xr:uid="{00000000-0006-0000-0000-000001000000}">
      <text>
        <r>
          <rPr>
            <b/>
            <sz val="8"/>
            <color indexed="81"/>
            <rFont val="Tahoma"/>
            <family val="2"/>
          </rPr>
          <t>Concentration: grams of L-Glutamic acid per litre of sample</t>
        </r>
      </text>
    </comment>
    <comment ref="N21" authorId="0" shapeId="0" xr:uid="{00000000-0006-0000-0000-000002000000}">
      <text>
        <r>
          <rPr>
            <b/>
            <sz val="8"/>
            <color indexed="81"/>
            <rFont val="Tahoma"/>
            <family val="2"/>
          </rPr>
          <t>Concentration: grams of sample per litre of sample solution</t>
        </r>
      </text>
    </comment>
    <comment ref="O21" authorId="0" shapeId="0" xr:uid="{00000000-0006-0000-0000-000003000000}">
      <text>
        <r>
          <rPr>
            <b/>
            <sz val="8"/>
            <color indexed="81"/>
            <rFont val="Tahoma"/>
            <family val="2"/>
          </rPr>
          <t>Concentration: grams of L-Glutamic acid per 100 grams of sample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N13" authorId="0" shapeId="0" xr:uid="{00000000-0006-0000-0100-000001000000}">
      <text>
        <r>
          <rPr>
            <b/>
            <sz val="8"/>
            <color indexed="81"/>
            <rFont val="Tahoma"/>
            <family val="2"/>
          </rPr>
          <t>Concentration: grams of L-Glutamic acid per litre of sample</t>
        </r>
      </text>
    </comment>
    <comment ref="P13" authorId="0" shapeId="0" xr:uid="{00000000-0006-0000-0100-000002000000}">
      <text>
        <r>
          <rPr>
            <b/>
            <sz val="8"/>
            <color indexed="81"/>
            <rFont val="Tahoma"/>
            <family val="2"/>
          </rPr>
          <t>Concentration: grams of sample per litre of sample solution</t>
        </r>
      </text>
    </comment>
    <comment ref="R13" authorId="0" shapeId="0" xr:uid="{00000000-0006-0000-0100-000003000000}">
      <text>
        <r>
          <rPr>
            <b/>
            <sz val="8"/>
            <color indexed="81"/>
            <rFont val="Tahoma"/>
            <family val="2"/>
          </rPr>
          <t>Concentration: grams of L-Glutamic acid per 100 grams of sample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9" authorId="0" shapeId="0" xr:uid="{00000000-0006-0000-0200-000001000000}">
      <text>
        <r>
          <rPr>
            <b/>
            <sz val="8"/>
            <color indexed="81"/>
            <rFont val="Tahoma"/>
            <family val="2"/>
          </rPr>
          <t xml:space="preserve">This row should be hidden. 
</t>
        </r>
      </text>
    </comment>
    <comment ref="E10" authorId="0" shapeId="0" xr:uid="{00000000-0006-0000-0200-000002000000}">
      <text>
        <r>
          <rPr>
            <b/>
            <sz val="8"/>
            <color indexed="81"/>
            <rFont val="Tahoma"/>
            <family val="2"/>
          </rPr>
          <t>Time zero calculation (TREND).
This column should be hidden.</t>
        </r>
      </text>
    </comment>
    <comment ref="F10" authorId="0" shapeId="0" xr:uid="{00000000-0006-0000-0200-000003000000}">
      <text>
        <r>
          <rPr>
            <b/>
            <sz val="8"/>
            <color indexed="81"/>
            <rFont val="Tahoma"/>
            <family val="2"/>
          </rPr>
          <t>The green cells are the source data for the graph. Only this cell has an apostrophe.</t>
        </r>
      </text>
    </comment>
  </commentList>
</comments>
</file>

<file path=xl/sharedStrings.xml><?xml version="1.0" encoding="utf-8"?>
<sst xmlns="http://schemas.openxmlformats.org/spreadsheetml/2006/main" count="66" uniqueCount="44">
  <si>
    <t>Sample identifier</t>
  </si>
  <si>
    <t>Results</t>
  </si>
  <si>
    <t>Sample
(g/L)</t>
  </si>
  <si>
    <t>ABS, t=0</t>
  </si>
  <si>
    <t>0</t>
  </si>
  <si>
    <t>If you have specific questions, please contact us directly:</t>
  </si>
  <si>
    <t>General Information:</t>
  </si>
  <si>
    <t>info@megazyme.com</t>
  </si>
  <si>
    <t>Contact Us</t>
  </si>
  <si>
    <t xml:space="preserve">Further Support </t>
  </si>
  <si>
    <t>To obtain further information about the specific test, or indeed any of the Megazyme products, please consult our web site.</t>
  </si>
  <si>
    <t>www.megazyme.com</t>
  </si>
  <si>
    <t>Technical Support:</t>
  </si>
  <si>
    <t>Customer Support and Sales Information:</t>
  </si>
  <si>
    <t>To zoom up or down, ensure that the Standard tool bar is showing (View &gt; Toolbars) and select a value from the Zoom drop-down list.</t>
  </si>
  <si>
    <t>Allows users to select 1 sample for the graph</t>
  </si>
  <si>
    <t>These columns show</t>
  </si>
  <si>
    <t>Incubation time (min)</t>
  </si>
  <si>
    <r>
      <t>A</t>
    </r>
    <r>
      <rPr>
        <vertAlign val="subscript"/>
        <sz val="12"/>
        <rFont val="Gill Sans MT"/>
        <family val="2"/>
      </rPr>
      <t>1</t>
    </r>
  </si>
  <si>
    <r>
      <t>A</t>
    </r>
    <r>
      <rPr>
        <vertAlign val="subscript"/>
        <sz val="12"/>
        <rFont val="Gill Sans MT"/>
        <family val="2"/>
      </rPr>
      <t>2</t>
    </r>
  </si>
  <si>
    <t>Sample details</t>
  </si>
  <si>
    <t>Blank absorbance values</t>
  </si>
  <si>
    <t>Sample absorbance values</t>
  </si>
  <si>
    <r>
      <t>A</t>
    </r>
    <r>
      <rPr>
        <b/>
        <vertAlign val="subscript"/>
        <sz val="12"/>
        <rFont val="Gill Sans MT"/>
        <family val="2"/>
      </rPr>
      <t>2</t>
    </r>
    <r>
      <rPr>
        <b/>
        <vertAlign val="subscript"/>
        <sz val="10"/>
        <rFont val="Gill Sans MT"/>
        <family val="2"/>
      </rPr>
      <t xml:space="preserve"> 
</t>
    </r>
    <r>
      <rPr>
        <b/>
        <sz val="10"/>
        <rFont val="Gill Sans MT"/>
        <family val="2"/>
      </rPr>
      <t>creep corrected</t>
    </r>
  </si>
  <si>
    <t>Sample volume 
(mL)</t>
  </si>
  <si>
    <t>Dilution 
(-fold)</t>
  </si>
  <si>
    <r>
      <t>Welcome to Megazyme</t>
    </r>
    <r>
      <rPr>
        <sz val="12"/>
        <rFont val="Gill Sans MT"/>
        <family val="2"/>
      </rPr>
      <t xml:space="preserve"> </t>
    </r>
  </si>
  <si>
    <r>
      <t xml:space="preserve">Fill in the orange boxes and </t>
    </r>
    <r>
      <rPr>
        <b/>
        <sz val="11"/>
        <color indexed="17"/>
        <rFont val="Times New Roman"/>
        <family val="1"/>
      </rPr>
      <t>Mega-Calc</t>
    </r>
    <r>
      <rPr>
        <vertAlign val="superscript"/>
        <sz val="11"/>
        <rFont val="Gill Sans MT"/>
        <family val="2"/>
      </rPr>
      <t>TM</t>
    </r>
    <r>
      <rPr>
        <sz val="11"/>
        <rFont val="Gill Sans MT"/>
        <family val="2"/>
      </rPr>
      <t xml:space="preserve"> will provide automatic results in the white boxes.</t>
    </r>
  </si>
  <si>
    <t/>
  </si>
  <si>
    <r>
      <t xml:space="preserve">To further support you, our valued customer, we have developed the Megazyme </t>
    </r>
    <r>
      <rPr>
        <b/>
        <sz val="11"/>
        <color indexed="17"/>
        <rFont val="Times New Roman"/>
        <family val="1"/>
      </rPr>
      <t>Mega-Calc</t>
    </r>
    <r>
      <rPr>
        <vertAlign val="superscript"/>
        <sz val="11"/>
        <rFont val="Gill Sans MT"/>
        <family val="2"/>
      </rPr>
      <t>TM</t>
    </r>
    <r>
      <rPr>
        <sz val="11"/>
        <rFont val="Gill Sans MT"/>
        <family val="2"/>
      </rPr>
      <t xml:space="preserve"> to assist you in calculating the concentration of analyte (as g/L or g/100 g) from raw absorbance data. Over the coming months, such calculators will be developed for each of the Megazyme test kits.</t>
    </r>
  </si>
  <si>
    <r>
      <t>Instructions for Use of Mega-Calc</t>
    </r>
    <r>
      <rPr>
        <vertAlign val="superscript"/>
        <sz val="12"/>
        <rFont val="Gill Sans MT"/>
        <family val="2"/>
      </rPr>
      <t>TM</t>
    </r>
  </si>
  <si>
    <t xml:space="preserve"> </t>
  </si>
  <si>
    <r>
      <t>A</t>
    </r>
    <r>
      <rPr>
        <b/>
        <vertAlign val="subscript"/>
        <sz val="12"/>
        <rFont val="Gill Sans MT"/>
        <family val="2"/>
      </rPr>
      <t>2</t>
    </r>
    <r>
      <rPr>
        <b/>
        <vertAlign val="subscript"/>
        <sz val="10"/>
        <rFont val="Gill Sans MT"/>
        <family val="2"/>
      </rPr>
      <t xml:space="preserve"> 
</t>
    </r>
    <r>
      <rPr>
        <b/>
        <sz val="10"/>
        <rFont val="Gill Sans MT"/>
        <family val="2"/>
      </rPr>
      <t>Creep corrected</t>
    </r>
  </si>
  <si>
    <t>Change in absorbance</t>
  </si>
  <si>
    <r>
      <t>Concentration (g</t>
    </r>
    <r>
      <rPr>
        <vertAlign val="subscript"/>
        <sz val="9"/>
        <rFont val="Gill Sans MT"/>
        <family val="2"/>
      </rPr>
      <t>analyte</t>
    </r>
    <r>
      <rPr>
        <sz val="9"/>
        <rFont val="Gill Sans MT"/>
        <family val="2"/>
      </rPr>
      <t>/L</t>
    </r>
    <r>
      <rPr>
        <vertAlign val="subscript"/>
        <sz val="9"/>
        <rFont val="Gill Sans MT"/>
        <family val="2"/>
      </rPr>
      <t>sample</t>
    </r>
    <r>
      <rPr>
        <sz val="9"/>
        <rFont val="Gill Sans MT"/>
        <family val="2"/>
      </rPr>
      <t>)</t>
    </r>
  </si>
  <si>
    <r>
      <t>Concentration (g</t>
    </r>
    <r>
      <rPr>
        <b/>
        <vertAlign val="subscript"/>
        <sz val="10"/>
        <rFont val="Gill Sans MT"/>
        <family val="2"/>
      </rPr>
      <t>analyte</t>
    </r>
    <r>
      <rPr>
        <b/>
        <sz val="10"/>
        <rFont val="Gill Sans MT"/>
        <family val="2"/>
      </rPr>
      <t xml:space="preserve">/ </t>
    </r>
    <r>
      <rPr>
        <sz val="9"/>
        <rFont val="Gill Sans MT"/>
        <family val="2"/>
      </rPr>
      <t>100g</t>
    </r>
    <r>
      <rPr>
        <b/>
        <vertAlign val="subscript"/>
        <sz val="10"/>
        <rFont val="Gill Sans MT"/>
        <family val="2"/>
      </rPr>
      <t>sample</t>
    </r>
    <r>
      <rPr>
        <b/>
        <sz val="10"/>
        <rFont val="Gill Sans MT"/>
        <family val="2"/>
      </rPr>
      <t>)</t>
    </r>
  </si>
  <si>
    <t>Sample</t>
  </si>
  <si>
    <t xml:space="preserve">   Abs
(L-Glutamic acid)</t>
  </si>
  <si>
    <t>L-Glutamic acid
(g/L)</t>
  </si>
  <si>
    <t>L-Glutamic acid (g/100g)</t>
  </si>
  <si>
    <t>a</t>
  </si>
  <si>
    <t>Megazyme Knowledge Base</t>
  </si>
  <si>
    <t>Customer Support</t>
  </si>
  <si>
    <t>K-GLUT 09/19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</si>
</sst>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24" x14ac:knownFonts="1">
    <font>
      <sz val="10"/>
      <name val="Arial"/>
    </font>
    <font>
      <sz val="10"/>
      <name val="Gill Sans MT"/>
      <family val="2"/>
    </font>
    <font>
      <b/>
      <sz val="10"/>
      <name val="Gill Sans MT"/>
      <family val="2"/>
    </font>
    <font>
      <b/>
      <vertAlign val="subscript"/>
      <sz val="10"/>
      <name val="Gill Sans MT"/>
      <family val="2"/>
    </font>
    <font>
      <b/>
      <sz val="8"/>
      <color indexed="81"/>
      <name val="Tahoma"/>
      <family val="2"/>
    </font>
    <font>
      <u/>
      <sz val="10"/>
      <color indexed="12"/>
      <name val="Arial"/>
      <family val="2"/>
    </font>
    <font>
      <b/>
      <sz val="20"/>
      <color indexed="17"/>
      <name val="Times New Roman"/>
      <family val="1"/>
    </font>
    <font>
      <b/>
      <sz val="11"/>
      <color indexed="17"/>
      <name val="Times New Roman"/>
      <family val="1"/>
    </font>
    <font>
      <b/>
      <sz val="14"/>
      <name val="Gill Sans MT"/>
      <family val="2"/>
    </font>
    <font>
      <sz val="9"/>
      <name val="Gill Sans MT"/>
      <family val="2"/>
    </font>
    <font>
      <sz val="11"/>
      <name val="Gill Sans MT"/>
      <family val="2"/>
    </font>
    <font>
      <vertAlign val="superscript"/>
      <sz val="11"/>
      <name val="Gill Sans MT"/>
      <family val="2"/>
    </font>
    <font>
      <sz val="11"/>
      <name val="Arial"/>
      <family val="2"/>
    </font>
    <font>
      <sz val="10"/>
      <name val="Arial"/>
      <family val="2"/>
    </font>
    <font>
      <sz val="10"/>
      <color indexed="8"/>
      <name val="Gill Sans MT"/>
      <family val="2"/>
    </font>
    <font>
      <sz val="10"/>
      <color indexed="8"/>
      <name val="Arial"/>
      <family val="2"/>
    </font>
    <font>
      <b/>
      <sz val="12"/>
      <name val="Gill Sans MT"/>
      <family val="2"/>
    </font>
    <font>
      <vertAlign val="subscript"/>
      <sz val="12"/>
      <name val="Gill Sans MT"/>
      <family val="2"/>
    </font>
    <font>
      <sz val="12"/>
      <name val="Gill Sans MT"/>
      <family val="2"/>
    </font>
    <font>
      <b/>
      <vertAlign val="subscript"/>
      <sz val="12"/>
      <name val="Gill Sans MT"/>
      <family val="2"/>
    </font>
    <font>
      <b/>
      <sz val="11"/>
      <name val="Gill Sans MT"/>
      <family val="2"/>
    </font>
    <font>
      <u/>
      <sz val="11"/>
      <color indexed="12"/>
      <name val="Arial"/>
      <family val="2"/>
    </font>
    <font>
      <vertAlign val="superscript"/>
      <sz val="12"/>
      <name val="Gill Sans MT"/>
      <family val="2"/>
    </font>
    <font>
      <vertAlign val="subscript"/>
      <sz val="9"/>
      <name val="Gill Sans MT"/>
      <family val="2"/>
    </font>
  </fonts>
  <fills count="7">
    <fill>
      <patternFill patternType="none"/>
    </fill>
    <fill>
      <patternFill patternType="gray125"/>
    </fill>
    <fill>
      <patternFill patternType="solid">
        <fgColor indexed="9"/>
        <bgColor indexed="64"/>
      </patternFill>
    </fill>
    <fill>
      <patternFill patternType="solid">
        <fgColor indexed="57"/>
        <bgColor indexed="64"/>
      </patternFill>
    </fill>
    <fill>
      <patternFill patternType="solid">
        <fgColor indexed="51"/>
        <bgColor indexed="64"/>
      </patternFill>
    </fill>
    <fill>
      <patternFill patternType="solid">
        <fgColor indexed="8"/>
        <bgColor indexed="64"/>
      </patternFill>
    </fill>
    <fill>
      <patternFill patternType="solid">
        <fgColor indexed="44"/>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135">
    <xf numFmtId="0" fontId="0" fillId="0" borderId="0" xfId="0"/>
    <xf numFmtId="0" fontId="1" fillId="2" borderId="1" xfId="0" applyFont="1" applyFill="1" applyBorder="1"/>
    <xf numFmtId="0" fontId="1" fillId="0" borderId="0" xfId="0" applyFont="1"/>
    <xf numFmtId="0" fontId="1" fillId="0" borderId="0" xfId="0" applyFont="1" applyFill="1"/>
    <xf numFmtId="0" fontId="1" fillId="2" borderId="0" xfId="0" applyFont="1" applyFill="1"/>
    <xf numFmtId="0" fontId="1" fillId="2" borderId="0" xfId="0" applyFont="1" applyFill="1" applyBorder="1"/>
    <xf numFmtId="0" fontId="2" fillId="2" borderId="0" xfId="0" applyFont="1" applyFill="1" applyBorder="1"/>
    <xf numFmtId="0" fontId="1" fillId="2" borderId="2" xfId="0" applyFont="1" applyFill="1" applyBorder="1"/>
    <xf numFmtId="0" fontId="1" fillId="3" borderId="0" xfId="0" applyFont="1" applyFill="1"/>
    <xf numFmtId="0" fontId="1" fillId="3" borderId="0" xfId="0" applyFont="1" applyFill="1" applyBorder="1"/>
    <xf numFmtId="0" fontId="1" fillId="2" borderId="0" xfId="0" applyFont="1" applyFill="1" applyBorder="1" applyAlignment="1">
      <alignment wrapText="1"/>
    </xf>
    <xf numFmtId="0" fontId="1" fillId="2" borderId="0" xfId="0" applyFont="1" applyFill="1" applyBorder="1" applyAlignment="1">
      <alignment horizontal="left"/>
    </xf>
    <xf numFmtId="0" fontId="2" fillId="2" borderId="1" xfId="0" applyFont="1" applyFill="1" applyBorder="1" applyAlignment="1">
      <alignment horizontal="left" vertical="top" wrapText="1"/>
    </xf>
    <xf numFmtId="0" fontId="1" fillId="3" borderId="0" xfId="0" applyFont="1" applyFill="1" applyBorder="1" applyAlignment="1">
      <alignment horizontal="left" vertical="top" wrapText="1"/>
    </xf>
    <xf numFmtId="0" fontId="1" fillId="2" borderId="0" xfId="0" applyFont="1" applyFill="1" applyBorder="1" applyAlignment="1">
      <alignment horizontal="left" vertical="top" wrapText="1"/>
    </xf>
    <xf numFmtId="0" fontId="1" fillId="2" borderId="1" xfId="0" applyFont="1" applyFill="1" applyBorder="1" applyAlignment="1">
      <alignment horizontal="left"/>
    </xf>
    <xf numFmtId="0" fontId="2" fillId="2" borderId="0" xfId="0" applyFont="1" applyFill="1" applyBorder="1" applyAlignment="1">
      <alignment horizontal="left" vertical="top" wrapText="1"/>
    </xf>
    <xf numFmtId="0" fontId="1" fillId="3" borderId="0" xfId="0" applyFont="1" applyFill="1" applyAlignment="1">
      <alignment horizontal="left" vertical="top" wrapText="1"/>
    </xf>
    <xf numFmtId="0" fontId="1" fillId="0" borderId="0" xfId="0" applyFont="1" applyAlignment="1">
      <alignment horizontal="left" vertical="top" wrapText="1"/>
    </xf>
    <xf numFmtId="164" fontId="1" fillId="2" borderId="1" xfId="0" applyNumberFormat="1" applyFont="1" applyFill="1" applyBorder="1"/>
    <xf numFmtId="0" fontId="2" fillId="2" borderId="1" xfId="0" applyFont="1" applyFill="1" applyBorder="1" applyAlignment="1">
      <alignment horizontal="center" vertical="top" wrapText="1"/>
    </xf>
    <xf numFmtId="0" fontId="1" fillId="2" borderId="0" xfId="0" applyFont="1" applyFill="1" applyBorder="1" applyAlignment="1">
      <alignment horizontal="center"/>
    </xf>
    <xf numFmtId="0" fontId="1" fillId="4" borderId="1" xfId="0" applyFont="1" applyFill="1" applyBorder="1" applyProtection="1">
      <protection locked="0"/>
    </xf>
    <xf numFmtId="164" fontId="1" fillId="4" borderId="1" xfId="0" applyNumberFormat="1" applyFont="1" applyFill="1" applyBorder="1" applyProtection="1">
      <protection locked="0"/>
    </xf>
    <xf numFmtId="0" fontId="1" fillId="3" borderId="0" xfId="0" applyFont="1" applyFill="1" applyBorder="1" applyProtection="1"/>
    <xf numFmtId="0" fontId="1" fillId="3" borderId="0" xfId="0" applyFont="1" applyFill="1" applyProtection="1"/>
    <xf numFmtId="0" fontId="1" fillId="0" borderId="0" xfId="0" applyFont="1" applyProtection="1"/>
    <xf numFmtId="0" fontId="1" fillId="2" borderId="0" xfId="0" applyFont="1" applyFill="1" applyBorder="1" applyProtection="1"/>
    <xf numFmtId="0" fontId="6" fillId="2" borderId="0" xfId="0" applyFont="1" applyFill="1" applyBorder="1" applyAlignment="1" applyProtection="1">
      <alignment horizontal="left" vertical="top"/>
    </xf>
    <xf numFmtId="0" fontId="1" fillId="2" borderId="0" xfId="0" applyFont="1" applyFill="1" applyProtection="1"/>
    <xf numFmtId="0" fontId="2" fillId="2" borderId="0" xfId="0" applyFont="1" applyFill="1" applyProtection="1"/>
    <xf numFmtId="0" fontId="2" fillId="2" borderId="1" xfId="0" applyFont="1" applyFill="1" applyBorder="1" applyAlignment="1" applyProtection="1">
      <alignment horizontal="left" vertical="top" wrapText="1"/>
    </xf>
    <xf numFmtId="0" fontId="2" fillId="2" borderId="1" xfId="0" applyFont="1" applyFill="1" applyBorder="1" applyAlignment="1" applyProtection="1">
      <alignment horizontal="center" vertical="top" wrapText="1"/>
    </xf>
    <xf numFmtId="0" fontId="2" fillId="0" borderId="3" xfId="0" applyFont="1" applyBorder="1" applyProtection="1"/>
    <xf numFmtId="0" fontId="1" fillId="2" borderId="1" xfId="0" applyFont="1" applyFill="1" applyBorder="1" applyProtection="1"/>
    <xf numFmtId="0" fontId="1" fillId="0" borderId="4" xfId="0" applyFont="1" applyBorder="1" applyProtection="1"/>
    <xf numFmtId="0" fontId="1" fillId="0" borderId="5" xfId="0" applyFont="1" applyBorder="1" applyProtection="1"/>
    <xf numFmtId="0" fontId="1" fillId="0" borderId="0" xfId="0" applyFont="1" applyFill="1" applyProtection="1"/>
    <xf numFmtId="0" fontId="1" fillId="0" borderId="6" xfId="0" applyFont="1" applyBorder="1" applyProtection="1"/>
    <xf numFmtId="0" fontId="1" fillId="3" borderId="0" xfId="0" applyFont="1" applyFill="1" applyBorder="1" applyAlignment="1" applyProtection="1">
      <alignment horizontal="left"/>
    </xf>
    <xf numFmtId="0" fontId="1" fillId="2" borderId="0" xfId="0" applyFont="1" applyFill="1" applyBorder="1" applyAlignment="1" applyProtection="1">
      <alignment horizontal="left"/>
    </xf>
    <xf numFmtId="0" fontId="1" fillId="2" borderId="0" xfId="0" applyFont="1" applyFill="1" applyAlignment="1" applyProtection="1">
      <alignment horizontal="left"/>
    </xf>
    <xf numFmtId="0" fontId="1" fillId="3" borderId="0" xfId="0" applyFont="1" applyFill="1" applyAlignment="1" applyProtection="1">
      <alignment horizontal="left"/>
    </xf>
    <xf numFmtId="0" fontId="1" fillId="0" borderId="0" xfId="0" applyFont="1" applyAlignment="1" applyProtection="1">
      <alignment horizontal="left"/>
    </xf>
    <xf numFmtId="164" fontId="1" fillId="4" borderId="1" xfId="0" applyNumberFormat="1" applyFont="1" applyFill="1" applyBorder="1" applyAlignment="1" applyProtection="1">
      <alignment horizontal="right"/>
      <protection locked="0"/>
    </xf>
    <xf numFmtId="0" fontId="1" fillId="4" borderId="1" xfId="0" applyFont="1" applyFill="1" applyBorder="1" applyAlignment="1" applyProtection="1">
      <alignment horizontal="left"/>
      <protection locked="0"/>
    </xf>
    <xf numFmtId="0" fontId="1" fillId="0" borderId="0" xfId="0" applyFont="1" applyFill="1" applyBorder="1" applyProtection="1"/>
    <xf numFmtId="0" fontId="1" fillId="0" borderId="0" xfId="0" applyFont="1" applyFill="1" applyAlignment="1" applyProtection="1">
      <alignment horizontal="left"/>
    </xf>
    <xf numFmtId="164" fontId="1" fillId="2" borderId="0" xfId="0" applyNumberFormat="1" applyFont="1" applyFill="1" applyBorder="1"/>
    <xf numFmtId="0" fontId="2" fillId="2" borderId="1" xfId="0" quotePrefix="1" applyFont="1" applyFill="1" applyBorder="1" applyAlignment="1" applyProtection="1">
      <alignment horizontal="center" vertical="top" wrapText="1"/>
    </xf>
    <xf numFmtId="0" fontId="2" fillId="0" borderId="7" xfId="0" applyFont="1" applyBorder="1" applyProtection="1"/>
    <xf numFmtId="0" fontId="2" fillId="2" borderId="0" xfId="0" quotePrefix="1" applyFont="1" applyFill="1" applyBorder="1" applyAlignment="1" applyProtection="1">
      <alignment horizontal="center" vertical="top" wrapText="1"/>
    </xf>
    <xf numFmtId="0" fontId="1" fillId="0" borderId="0" xfId="0" applyFont="1" applyBorder="1" applyProtection="1"/>
    <xf numFmtId="164" fontId="1" fillId="2" borderId="0" xfId="0" applyNumberFormat="1" applyFont="1" applyFill="1" applyBorder="1" applyAlignment="1" applyProtection="1">
      <alignment horizontal="left"/>
    </xf>
    <xf numFmtId="164" fontId="1" fillId="2" borderId="0" xfId="0" applyNumberFormat="1" applyFont="1" applyFill="1" applyBorder="1" applyAlignment="1" applyProtection="1">
      <alignment horizontal="right"/>
    </xf>
    <xf numFmtId="164" fontId="5" fillId="2" borderId="0" xfId="1" applyNumberFormat="1" applyFill="1" applyBorder="1" applyAlignment="1" applyProtection="1">
      <alignment horizontal="left"/>
    </xf>
    <xf numFmtId="0" fontId="1" fillId="3" borderId="0" xfId="0" applyFont="1" applyFill="1" applyBorder="1" applyAlignment="1" applyProtection="1"/>
    <xf numFmtId="0" fontId="1" fillId="0" borderId="0" xfId="0" applyFont="1" applyBorder="1" applyAlignment="1" applyProtection="1"/>
    <xf numFmtId="0" fontId="1" fillId="0" borderId="0" xfId="0" applyFont="1" applyAlignment="1" applyProtection="1"/>
    <xf numFmtId="0" fontId="1" fillId="2" borderId="0" xfId="0" applyFont="1" applyFill="1" applyBorder="1" applyAlignment="1" applyProtection="1">
      <alignment wrapText="1"/>
    </xf>
    <xf numFmtId="0" fontId="1" fillId="2" borderId="0" xfId="0" applyFont="1" applyFill="1" applyAlignment="1" applyProtection="1">
      <alignment wrapText="1"/>
    </xf>
    <xf numFmtId="0" fontId="8" fillId="2" borderId="0" xfId="0" applyFont="1" applyFill="1" applyBorder="1" applyAlignment="1" applyProtection="1">
      <alignment horizontal="left" vertical="top"/>
    </xf>
    <xf numFmtId="0" fontId="1" fillId="2" borderId="8" xfId="0" applyFont="1" applyFill="1" applyBorder="1" applyProtection="1"/>
    <xf numFmtId="16" fontId="1" fillId="2" borderId="0" xfId="0" applyNumberFormat="1" applyFont="1" applyFill="1" applyBorder="1"/>
    <xf numFmtId="0" fontId="1" fillId="2" borderId="0" xfId="0" applyFont="1" applyFill="1" applyBorder="1" applyProtection="1">
      <protection locked="0"/>
    </xf>
    <xf numFmtId="164" fontId="1" fillId="2" borderId="0" xfId="0" applyNumberFormat="1" applyFont="1" applyFill="1" applyBorder="1" applyProtection="1">
      <protection locked="0"/>
    </xf>
    <xf numFmtId="164" fontId="1" fillId="2" borderId="1" xfId="0" applyNumberFormat="1" applyFont="1" applyFill="1" applyBorder="1" applyProtection="1"/>
    <xf numFmtId="165" fontId="1" fillId="4" borderId="1" xfId="0" applyNumberFormat="1" applyFont="1" applyFill="1" applyBorder="1" applyProtection="1">
      <protection locked="0"/>
    </xf>
    <xf numFmtId="2" fontId="1" fillId="4" borderId="1" xfId="0" applyNumberFormat="1" applyFont="1" applyFill="1" applyBorder="1" applyProtection="1">
      <protection locked="0"/>
    </xf>
    <xf numFmtId="165" fontId="1" fillId="2" borderId="1" xfId="0" applyNumberFormat="1" applyFont="1" applyFill="1" applyBorder="1"/>
    <xf numFmtId="0" fontId="2" fillId="3" borderId="0" xfId="0" applyFont="1" applyFill="1" applyProtection="1"/>
    <xf numFmtId="0" fontId="2" fillId="5" borderId="1" xfId="0" quotePrefix="1" applyFont="1" applyFill="1" applyBorder="1" applyAlignment="1" applyProtection="1">
      <alignment horizontal="center" vertical="top" wrapText="1"/>
    </xf>
    <xf numFmtId="164" fontId="1" fillId="5" borderId="1" xfId="0" applyNumberFormat="1" applyFont="1" applyFill="1" applyBorder="1" applyAlignment="1" applyProtection="1">
      <alignment horizontal="left"/>
    </xf>
    <xf numFmtId="0" fontId="1" fillId="3" borderId="0" xfId="0" applyFont="1" applyFill="1" applyBorder="1" applyAlignment="1" applyProtection="1">
      <alignment horizontal="center"/>
    </xf>
    <xf numFmtId="0" fontId="1" fillId="2" borderId="0" xfId="0" applyFont="1" applyFill="1" applyBorder="1" applyAlignment="1" applyProtection="1">
      <alignment horizontal="center"/>
    </xf>
    <xf numFmtId="0" fontId="1" fillId="2" borderId="0" xfId="0" applyFont="1" applyFill="1" applyAlignment="1" applyProtection="1">
      <alignment horizontal="center"/>
    </xf>
    <xf numFmtId="0" fontId="1" fillId="2" borderId="1" xfId="0" applyFont="1" applyFill="1" applyBorder="1" applyAlignment="1" applyProtection="1">
      <alignment horizontal="center"/>
    </xf>
    <xf numFmtId="0" fontId="1" fillId="3" borderId="0" xfId="0" applyFont="1" applyFill="1" applyAlignment="1" applyProtection="1">
      <alignment horizontal="center"/>
    </xf>
    <xf numFmtId="0" fontId="1" fillId="0" borderId="0" xfId="0" applyFont="1" applyFill="1" applyAlignment="1" applyProtection="1">
      <alignment horizontal="center"/>
    </xf>
    <xf numFmtId="0" fontId="16" fillId="2" borderId="1" xfId="0" applyFont="1" applyFill="1" applyBorder="1" applyAlignment="1">
      <alignment horizontal="center" vertical="top" wrapText="1"/>
    </xf>
    <xf numFmtId="0" fontId="18" fillId="2" borderId="1" xfId="0" applyFont="1" applyFill="1" applyBorder="1" applyAlignment="1">
      <alignment horizontal="center"/>
    </xf>
    <xf numFmtId="0" fontId="2" fillId="2" borderId="2" xfId="0" applyFont="1" applyFill="1" applyBorder="1" applyAlignment="1">
      <alignment horizontal="center"/>
    </xf>
    <xf numFmtId="164" fontId="10" fillId="2" borderId="0" xfId="0" applyNumberFormat="1" applyFont="1" applyFill="1" applyBorder="1" applyAlignment="1" applyProtection="1">
      <alignment horizontal="right"/>
    </xf>
    <xf numFmtId="0" fontId="10" fillId="2" borderId="0" xfId="0" applyFont="1" applyFill="1" applyBorder="1" applyProtection="1"/>
    <xf numFmtId="0" fontId="10" fillId="2" borderId="0" xfId="0" applyFont="1" applyFill="1" applyBorder="1" applyAlignment="1" applyProtection="1">
      <alignment wrapText="1"/>
    </xf>
    <xf numFmtId="0" fontId="10" fillId="2" borderId="0" xfId="0" applyFont="1" applyFill="1" applyAlignment="1" applyProtection="1">
      <alignment wrapText="1"/>
    </xf>
    <xf numFmtId="0" fontId="10" fillId="2" borderId="0" xfId="0" applyFont="1" applyFill="1" applyAlignment="1" applyProtection="1"/>
    <xf numFmtId="0" fontId="20" fillId="0" borderId="0" xfId="0" applyFont="1" applyAlignment="1" applyProtection="1"/>
    <xf numFmtId="0" fontId="10" fillId="2" borderId="0" xfId="0" applyFont="1" applyFill="1" applyProtection="1"/>
    <xf numFmtId="0" fontId="10" fillId="2" borderId="0" xfId="0" applyFont="1" applyFill="1" applyBorder="1" applyAlignment="1" applyProtection="1"/>
    <xf numFmtId="164" fontId="2" fillId="2" borderId="0" xfId="0" applyNumberFormat="1" applyFont="1" applyFill="1" applyBorder="1" applyAlignment="1" applyProtection="1">
      <alignment horizontal="left"/>
    </xf>
    <xf numFmtId="0" fontId="5" fillId="2" borderId="0" xfId="1" applyFill="1" applyAlignment="1" applyProtection="1">
      <alignment horizontal="right" vertical="top" wrapText="1"/>
    </xf>
    <xf numFmtId="0" fontId="16" fillId="2" borderId="0" xfId="0" applyFont="1" applyFill="1" applyProtection="1"/>
    <xf numFmtId="164" fontId="1" fillId="4" borderId="9" xfId="0" applyNumberFormat="1" applyFont="1" applyFill="1" applyBorder="1" applyProtection="1"/>
    <xf numFmtId="164" fontId="1" fillId="4" borderId="10" xfId="0" applyNumberFormat="1" applyFont="1" applyFill="1" applyBorder="1" applyProtection="1"/>
    <xf numFmtId="164" fontId="1" fillId="4" borderId="8" xfId="0" applyNumberFormat="1" applyFont="1" applyFill="1" applyBorder="1" applyProtection="1"/>
    <xf numFmtId="0" fontId="2" fillId="2" borderId="0" xfId="0" applyFont="1" applyFill="1" applyBorder="1" applyProtection="1"/>
    <xf numFmtId="0" fontId="18" fillId="2" borderId="1" xfId="0" applyFont="1" applyFill="1" applyBorder="1" applyAlignment="1" applyProtection="1">
      <alignment horizontal="center"/>
    </xf>
    <xf numFmtId="164" fontId="1" fillId="4" borderId="1" xfId="0" applyNumberFormat="1" applyFont="1" applyFill="1" applyBorder="1" applyProtection="1"/>
    <xf numFmtId="16" fontId="1" fillId="2" borderId="0" xfId="0" applyNumberFormat="1" applyFont="1" applyFill="1" applyBorder="1" applyProtection="1"/>
    <xf numFmtId="0" fontId="16" fillId="2" borderId="1" xfId="0" applyFont="1" applyFill="1" applyBorder="1" applyAlignment="1" applyProtection="1">
      <alignment horizontal="center" vertical="top" wrapText="1"/>
    </xf>
    <xf numFmtId="0" fontId="2" fillId="2" borderId="0" xfId="0" applyFont="1" applyFill="1" applyBorder="1" applyAlignment="1" applyProtection="1">
      <alignment horizontal="center" vertical="top" wrapText="1"/>
    </xf>
    <xf numFmtId="0" fontId="1" fillId="4" borderId="1" xfId="0" applyFont="1" applyFill="1" applyBorder="1" applyProtection="1"/>
    <xf numFmtId="2" fontId="1" fillId="4" borderId="1" xfId="0" applyNumberFormat="1" applyFont="1" applyFill="1" applyBorder="1" applyProtection="1"/>
    <xf numFmtId="165" fontId="1" fillId="2" borderId="1" xfId="0" applyNumberFormat="1" applyFont="1" applyFill="1" applyBorder="1" applyProtection="1"/>
    <xf numFmtId="165" fontId="1" fillId="4" borderId="1" xfId="0" applyNumberFormat="1" applyFont="1" applyFill="1" applyBorder="1" applyProtection="1"/>
    <xf numFmtId="0" fontId="16" fillId="2" borderId="0" xfId="0" applyFont="1" applyFill="1" applyBorder="1" applyAlignment="1" applyProtection="1">
      <alignment horizontal="left"/>
    </xf>
    <xf numFmtId="0" fontId="20" fillId="2" borderId="0" xfId="0" applyFont="1" applyFill="1" applyProtection="1"/>
    <xf numFmtId="0" fontId="12" fillId="0" borderId="0" xfId="0" applyFont="1" applyAlignment="1" applyProtection="1">
      <alignment wrapText="1"/>
    </xf>
    <xf numFmtId="0" fontId="12" fillId="2" borderId="0" xfId="0" applyFont="1" applyFill="1" applyAlignment="1" applyProtection="1">
      <alignment wrapText="1"/>
    </xf>
    <xf numFmtId="0" fontId="21" fillId="2" borderId="0" xfId="1" applyFont="1" applyFill="1" applyAlignment="1" applyProtection="1"/>
    <xf numFmtId="0" fontId="10" fillId="2" borderId="0" xfId="1" applyFont="1" applyFill="1" applyAlignment="1" applyProtection="1">
      <alignment wrapText="1"/>
    </xf>
    <xf numFmtId="0" fontId="20" fillId="2" borderId="0" xfId="0" applyFont="1" applyFill="1" applyAlignment="1" applyProtection="1"/>
    <xf numFmtId="0" fontId="21" fillId="2" borderId="0" xfId="1" applyFont="1" applyFill="1" applyAlignment="1" applyProtection="1">
      <alignment wrapText="1"/>
    </xf>
    <xf numFmtId="164" fontId="1" fillId="2" borderId="1" xfId="0" applyNumberFormat="1" applyFont="1" applyFill="1" applyBorder="1" applyAlignment="1">
      <alignment horizontal="right"/>
    </xf>
    <xf numFmtId="0" fontId="9" fillId="6" borderId="8" xfId="0" applyFont="1" applyFill="1" applyBorder="1" applyAlignment="1">
      <alignment horizontal="center" vertical="top" wrapText="1"/>
    </xf>
    <xf numFmtId="0" fontId="1" fillId="6" borderId="1" xfId="0" applyFont="1" applyFill="1" applyBorder="1"/>
    <xf numFmtId="0" fontId="2" fillId="6" borderId="1" xfId="0" applyFont="1" applyFill="1" applyBorder="1" applyAlignment="1" applyProtection="1">
      <alignment horizontal="center" vertical="top" wrapText="1"/>
    </xf>
    <xf numFmtId="164" fontId="1" fillId="6" borderId="1" xfId="0" applyNumberFormat="1" applyFont="1" applyFill="1" applyBorder="1" applyAlignment="1" applyProtection="1">
      <alignment horizontal="left"/>
    </xf>
    <xf numFmtId="0" fontId="2" fillId="5" borderId="1" xfId="0" applyFont="1" applyFill="1" applyBorder="1" applyAlignment="1" applyProtection="1">
      <alignment horizontal="center" vertical="top" wrapText="1"/>
    </xf>
    <xf numFmtId="0" fontId="2" fillId="2" borderId="0" xfId="0" applyFont="1" applyFill="1" applyAlignment="1" applyProtection="1"/>
    <xf numFmtId="0" fontId="10" fillId="2" borderId="0" xfId="0" applyFont="1" applyFill="1" applyAlignment="1" applyProtection="1">
      <alignment vertical="top" wrapText="1"/>
    </xf>
    <xf numFmtId="0" fontId="12" fillId="0" borderId="0" xfId="0" applyFont="1" applyProtection="1"/>
    <xf numFmtId="0" fontId="10" fillId="2" borderId="0" xfId="0" applyFont="1" applyFill="1" applyAlignment="1" applyProtection="1">
      <alignment wrapText="1"/>
    </xf>
    <xf numFmtId="0" fontId="12" fillId="0" borderId="0" xfId="0" applyFont="1" applyAlignment="1" applyProtection="1">
      <alignment wrapText="1"/>
    </xf>
    <xf numFmtId="0" fontId="0" fillId="0" borderId="0" xfId="0" applyAlignment="1" applyProtection="1">
      <alignment wrapText="1"/>
    </xf>
    <xf numFmtId="164" fontId="1" fillId="4" borderId="9" xfId="0" applyNumberFormat="1" applyFont="1" applyFill="1" applyBorder="1" applyAlignment="1" applyProtection="1">
      <alignment horizontal="left"/>
      <protection locked="0"/>
    </xf>
    <xf numFmtId="164" fontId="1" fillId="4" borderId="10" xfId="0" applyNumberFormat="1" applyFont="1" applyFill="1" applyBorder="1" applyAlignment="1" applyProtection="1">
      <alignment horizontal="left"/>
      <protection locked="0"/>
    </xf>
    <xf numFmtId="164" fontId="1" fillId="4" borderId="8" xfId="0" applyNumberFormat="1" applyFont="1" applyFill="1" applyBorder="1" applyAlignment="1" applyProtection="1">
      <alignment horizontal="left"/>
      <protection locked="0"/>
    </xf>
    <xf numFmtId="0" fontId="14" fillId="5" borderId="9" xfId="0" applyFont="1" applyFill="1" applyBorder="1" applyAlignment="1" applyProtection="1">
      <alignment horizontal="center" vertical="top" wrapText="1"/>
    </xf>
    <xf numFmtId="0" fontId="15" fillId="5" borderId="10" xfId="0" applyFont="1" applyFill="1" applyBorder="1" applyAlignment="1">
      <alignment horizontal="center" vertical="top" wrapText="1"/>
    </xf>
    <xf numFmtId="0" fontId="15" fillId="5" borderId="8" xfId="0" applyFont="1" applyFill="1" applyBorder="1" applyAlignment="1">
      <alignment horizontal="center" vertical="top" wrapText="1"/>
    </xf>
    <xf numFmtId="0" fontId="1" fillId="2" borderId="9" xfId="0" applyFont="1" applyFill="1" applyBorder="1" applyAlignment="1" applyProtection="1">
      <alignment horizontal="center" vertical="top" wrapText="1"/>
    </xf>
    <xf numFmtId="0" fontId="13" fillId="0" borderId="10" xfId="0" applyFont="1" applyBorder="1" applyAlignment="1">
      <alignment horizontal="center" vertical="top" wrapText="1"/>
    </xf>
    <xf numFmtId="0" fontId="13" fillId="0" borderId="11" xfId="0" applyFont="1" applyBorder="1" applyAlignment="1">
      <alignment horizontal="center" vertical="top" wrapText="1"/>
    </xf>
  </cellXfs>
  <cellStyles count="2">
    <cellStyle name="Hyperlink" xfId="1" builtinId="8"/>
    <cellStyle name="Normal" xfId="0" builtinId="0"/>
  </cellStyles>
  <dxfs count="1">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CFF99"/>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EFA9"/>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74768248729783"/>
          <c:y val="5.9245960502692999E-2"/>
          <c:w val="0.63177627754114118"/>
          <c:h val="0.76840215439856374"/>
        </c:manualLayout>
      </c:layout>
      <c:lineChart>
        <c:grouping val="standard"/>
        <c:varyColors val="0"/>
        <c:ser>
          <c:idx val="0"/>
          <c:order val="0"/>
          <c:tx>
            <c:strRef>
              <c:f>'Creep Calculation'!$D$11</c:f>
              <c:strCache>
                <c:ptCount val="1"/>
                <c:pt idx="0">
                  <c:v>1</c:v>
                </c:pt>
              </c:strCache>
            </c:strRef>
          </c:tx>
          <c:spPr>
            <a:ln w="25400">
              <a:solidFill>
                <a:srgbClr val="008000"/>
              </a:solidFill>
              <a:prstDash val="solid"/>
            </a:ln>
          </c:spPr>
          <c:marker>
            <c:symbol val="circle"/>
            <c:size val="7"/>
            <c:spPr>
              <a:solidFill>
                <a:srgbClr val="008000"/>
              </a:solidFill>
              <a:ln>
                <a:solidFill>
                  <a:srgbClr val="333333"/>
                </a:solidFill>
                <a:prstDash val="solid"/>
              </a:ln>
            </c:spPr>
          </c:marker>
          <c:cat>
            <c:strRef>
              <c:f>'Creep Calculation'!$F$10:$K$10</c:f>
              <c:strCache>
                <c:ptCount val="6"/>
                <c:pt idx="0">
                  <c:v>0</c:v>
                </c:pt>
                <c:pt idx="1">
                  <c:v>4</c:v>
                </c:pt>
                <c:pt idx="2">
                  <c:v>8</c:v>
                </c:pt>
                <c:pt idx="3">
                  <c:v>12</c:v>
                </c:pt>
                <c:pt idx="4">
                  <c:v>16</c:v>
                </c:pt>
                <c:pt idx="5">
                  <c:v>20</c:v>
                </c:pt>
              </c:strCache>
            </c:strRef>
          </c:cat>
          <c:val>
            <c:numRef>
              <c:f>'Creep Calculation'!$F$11:$K$11</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0-03FA-4170-B0BE-91DBF0CD31D3}"/>
            </c:ext>
          </c:extLst>
        </c:ser>
        <c:ser>
          <c:idx val="1"/>
          <c:order val="1"/>
          <c:tx>
            <c:strRef>
              <c:f>'Creep Calculation'!$D$12</c:f>
              <c:strCache>
                <c:ptCount val="1"/>
                <c:pt idx="0">
                  <c:v>2</c:v>
                </c:pt>
              </c:strCache>
            </c:strRef>
          </c:tx>
          <c:spPr>
            <a:ln w="25400">
              <a:solidFill>
                <a:srgbClr val="800080"/>
              </a:solidFill>
              <a:prstDash val="solid"/>
            </a:ln>
          </c:spPr>
          <c:marker>
            <c:symbol val="circle"/>
            <c:size val="7"/>
            <c:spPr>
              <a:solidFill>
                <a:srgbClr val="FF00FF"/>
              </a:solidFill>
              <a:ln>
                <a:solidFill>
                  <a:srgbClr val="333333"/>
                </a:solidFill>
                <a:prstDash val="solid"/>
              </a:ln>
            </c:spPr>
          </c:marker>
          <c:cat>
            <c:strRef>
              <c:f>'Creep Calculation'!$F$10:$K$10</c:f>
              <c:strCache>
                <c:ptCount val="6"/>
                <c:pt idx="0">
                  <c:v>0</c:v>
                </c:pt>
                <c:pt idx="1">
                  <c:v>4</c:v>
                </c:pt>
                <c:pt idx="2">
                  <c:v>8</c:v>
                </c:pt>
                <c:pt idx="3">
                  <c:v>12</c:v>
                </c:pt>
                <c:pt idx="4">
                  <c:v>16</c:v>
                </c:pt>
                <c:pt idx="5">
                  <c:v>20</c:v>
                </c:pt>
              </c:strCache>
            </c:strRef>
          </c:cat>
          <c:val>
            <c:numRef>
              <c:f>'Creep Calculation'!$F$12:$K$12</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1-03FA-4170-B0BE-91DBF0CD31D3}"/>
            </c:ext>
          </c:extLst>
        </c:ser>
        <c:ser>
          <c:idx val="2"/>
          <c:order val="2"/>
          <c:tx>
            <c:strRef>
              <c:f>'Creep Calculation'!$D$13</c:f>
              <c:strCache>
                <c:ptCount val="1"/>
                <c:pt idx="0">
                  <c:v>3</c:v>
                </c:pt>
              </c:strCache>
            </c:strRef>
          </c:tx>
          <c:spPr>
            <a:ln w="25400">
              <a:solidFill>
                <a:srgbClr val="FF6600"/>
              </a:solidFill>
              <a:prstDash val="solid"/>
            </a:ln>
          </c:spPr>
          <c:marker>
            <c:symbol val="circle"/>
            <c:size val="7"/>
            <c:spPr>
              <a:solidFill>
                <a:srgbClr val="FF6600"/>
              </a:solidFill>
              <a:ln>
                <a:solidFill>
                  <a:srgbClr val="333333"/>
                </a:solidFill>
                <a:prstDash val="solid"/>
              </a:ln>
            </c:spPr>
          </c:marker>
          <c:cat>
            <c:strRef>
              <c:f>'Creep Calculation'!$F$10:$K$10</c:f>
              <c:strCache>
                <c:ptCount val="6"/>
                <c:pt idx="0">
                  <c:v>0</c:v>
                </c:pt>
                <c:pt idx="1">
                  <c:v>4</c:v>
                </c:pt>
                <c:pt idx="2">
                  <c:v>8</c:v>
                </c:pt>
                <c:pt idx="3">
                  <c:v>12</c:v>
                </c:pt>
                <c:pt idx="4">
                  <c:v>16</c:v>
                </c:pt>
                <c:pt idx="5">
                  <c:v>20</c:v>
                </c:pt>
              </c:strCache>
            </c:strRef>
          </c:cat>
          <c:val>
            <c:numRef>
              <c:f>'Creep Calculation'!$F$13:$K$13</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2-03FA-4170-B0BE-91DBF0CD31D3}"/>
            </c:ext>
          </c:extLst>
        </c:ser>
        <c:ser>
          <c:idx val="3"/>
          <c:order val="3"/>
          <c:tx>
            <c:strRef>
              <c:f>'Creep Calculation'!$D$14</c:f>
              <c:strCache>
                <c:ptCount val="1"/>
                <c:pt idx="0">
                  <c:v>4</c:v>
                </c:pt>
              </c:strCache>
            </c:strRef>
          </c:tx>
          <c:spPr>
            <a:ln w="25400">
              <a:solidFill>
                <a:srgbClr val="CC99FF"/>
              </a:solidFill>
              <a:prstDash val="solid"/>
            </a:ln>
          </c:spPr>
          <c:marker>
            <c:symbol val="circle"/>
            <c:size val="7"/>
            <c:spPr>
              <a:solidFill>
                <a:srgbClr val="CC99FF"/>
              </a:solidFill>
              <a:ln>
                <a:solidFill>
                  <a:srgbClr val="333333"/>
                </a:solidFill>
                <a:prstDash val="solid"/>
              </a:ln>
            </c:spPr>
          </c:marker>
          <c:cat>
            <c:strRef>
              <c:f>'Creep Calculation'!$F$10:$K$10</c:f>
              <c:strCache>
                <c:ptCount val="6"/>
                <c:pt idx="0">
                  <c:v>0</c:v>
                </c:pt>
                <c:pt idx="1">
                  <c:v>4</c:v>
                </c:pt>
                <c:pt idx="2">
                  <c:v>8</c:v>
                </c:pt>
                <c:pt idx="3">
                  <c:v>12</c:v>
                </c:pt>
                <c:pt idx="4">
                  <c:v>16</c:v>
                </c:pt>
                <c:pt idx="5">
                  <c:v>20</c:v>
                </c:pt>
              </c:strCache>
            </c:strRef>
          </c:cat>
          <c:val>
            <c:numRef>
              <c:f>'Creep Calculation'!$F$14:$K$14</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3-03FA-4170-B0BE-91DBF0CD31D3}"/>
            </c:ext>
          </c:extLst>
        </c:ser>
        <c:ser>
          <c:idx val="4"/>
          <c:order val="4"/>
          <c:tx>
            <c:strRef>
              <c:f>'Creep Calculation'!$D$15</c:f>
              <c:strCache>
                <c:ptCount val="1"/>
                <c:pt idx="0">
                  <c:v>5</c:v>
                </c:pt>
              </c:strCache>
            </c:strRef>
          </c:tx>
          <c:spPr>
            <a:ln w="25400">
              <a:solidFill>
                <a:srgbClr val="FFCC99"/>
              </a:solidFill>
              <a:prstDash val="solid"/>
            </a:ln>
          </c:spPr>
          <c:marker>
            <c:symbol val="circle"/>
            <c:size val="7"/>
            <c:spPr>
              <a:solidFill>
                <a:srgbClr val="FFCC99"/>
              </a:solidFill>
              <a:ln>
                <a:solidFill>
                  <a:srgbClr val="333333"/>
                </a:solidFill>
                <a:prstDash val="solid"/>
              </a:ln>
            </c:spPr>
          </c:marker>
          <c:cat>
            <c:strRef>
              <c:f>'Creep Calculation'!$F$10:$K$10</c:f>
              <c:strCache>
                <c:ptCount val="6"/>
                <c:pt idx="0">
                  <c:v>0</c:v>
                </c:pt>
                <c:pt idx="1">
                  <c:v>4</c:v>
                </c:pt>
                <c:pt idx="2">
                  <c:v>8</c:v>
                </c:pt>
                <c:pt idx="3">
                  <c:v>12</c:v>
                </c:pt>
                <c:pt idx="4">
                  <c:v>16</c:v>
                </c:pt>
                <c:pt idx="5">
                  <c:v>20</c:v>
                </c:pt>
              </c:strCache>
            </c:strRef>
          </c:cat>
          <c:val>
            <c:numRef>
              <c:f>'Creep Calculation'!$F$15:$K$15</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4-03FA-4170-B0BE-91DBF0CD31D3}"/>
            </c:ext>
          </c:extLst>
        </c:ser>
        <c:ser>
          <c:idx val="5"/>
          <c:order val="5"/>
          <c:tx>
            <c:strRef>
              <c:f>'Creep Calculation'!$D$16</c:f>
              <c:strCache>
                <c:ptCount val="1"/>
                <c:pt idx="0">
                  <c:v>6</c:v>
                </c:pt>
              </c:strCache>
            </c:strRef>
          </c:tx>
          <c:spPr>
            <a:ln w="25400">
              <a:solidFill>
                <a:srgbClr val="800000"/>
              </a:solidFill>
              <a:prstDash val="solid"/>
            </a:ln>
          </c:spPr>
          <c:marker>
            <c:symbol val="circle"/>
            <c:size val="7"/>
            <c:spPr>
              <a:solidFill>
                <a:srgbClr val="800000"/>
              </a:solidFill>
              <a:ln>
                <a:solidFill>
                  <a:srgbClr val="333333"/>
                </a:solidFill>
                <a:prstDash val="solid"/>
              </a:ln>
            </c:spPr>
          </c:marker>
          <c:cat>
            <c:strRef>
              <c:f>'Creep Calculation'!$F$10:$K$10</c:f>
              <c:strCache>
                <c:ptCount val="6"/>
                <c:pt idx="0">
                  <c:v>0</c:v>
                </c:pt>
                <c:pt idx="1">
                  <c:v>4</c:v>
                </c:pt>
                <c:pt idx="2">
                  <c:v>8</c:v>
                </c:pt>
                <c:pt idx="3">
                  <c:v>12</c:v>
                </c:pt>
                <c:pt idx="4">
                  <c:v>16</c:v>
                </c:pt>
                <c:pt idx="5">
                  <c:v>20</c:v>
                </c:pt>
              </c:strCache>
            </c:strRef>
          </c:cat>
          <c:val>
            <c:numRef>
              <c:f>'Creep Calculation'!$F$16:$K$16</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5-03FA-4170-B0BE-91DBF0CD31D3}"/>
            </c:ext>
          </c:extLst>
        </c:ser>
        <c:ser>
          <c:idx val="6"/>
          <c:order val="6"/>
          <c:tx>
            <c:strRef>
              <c:f>'Creep Calculation'!$D$17</c:f>
              <c:strCache>
                <c:ptCount val="1"/>
                <c:pt idx="0">
                  <c:v>7</c:v>
                </c:pt>
              </c:strCache>
            </c:strRef>
          </c:tx>
          <c:spPr>
            <a:ln w="25400">
              <a:solidFill>
                <a:srgbClr val="99CC00"/>
              </a:solidFill>
              <a:prstDash val="solid"/>
            </a:ln>
          </c:spPr>
          <c:marker>
            <c:symbol val="circle"/>
            <c:size val="7"/>
            <c:spPr>
              <a:solidFill>
                <a:srgbClr val="99CC00"/>
              </a:solidFill>
              <a:ln>
                <a:solidFill>
                  <a:srgbClr val="333333"/>
                </a:solidFill>
                <a:prstDash val="solid"/>
              </a:ln>
            </c:spPr>
          </c:marker>
          <c:cat>
            <c:strRef>
              <c:f>'Creep Calculation'!$F$10:$K$10</c:f>
              <c:strCache>
                <c:ptCount val="6"/>
                <c:pt idx="0">
                  <c:v>0</c:v>
                </c:pt>
                <c:pt idx="1">
                  <c:v>4</c:v>
                </c:pt>
                <c:pt idx="2">
                  <c:v>8</c:v>
                </c:pt>
                <c:pt idx="3">
                  <c:v>12</c:v>
                </c:pt>
                <c:pt idx="4">
                  <c:v>16</c:v>
                </c:pt>
                <c:pt idx="5">
                  <c:v>20</c:v>
                </c:pt>
              </c:strCache>
            </c:strRef>
          </c:cat>
          <c:val>
            <c:numRef>
              <c:f>'Creep Calculation'!$F$17:$K$17</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6-03FA-4170-B0BE-91DBF0CD31D3}"/>
            </c:ext>
          </c:extLst>
        </c:ser>
        <c:ser>
          <c:idx val="7"/>
          <c:order val="7"/>
          <c:tx>
            <c:strRef>
              <c:f>'Creep Calculation'!$D$18</c:f>
              <c:strCache>
                <c:ptCount val="1"/>
                <c:pt idx="0">
                  <c:v>8</c:v>
                </c:pt>
              </c:strCache>
            </c:strRef>
          </c:tx>
          <c:spPr>
            <a:ln w="25400">
              <a:solidFill>
                <a:srgbClr val="0000FF"/>
              </a:solidFill>
              <a:prstDash val="solid"/>
            </a:ln>
          </c:spPr>
          <c:marker>
            <c:symbol val="circle"/>
            <c:size val="7"/>
            <c:spPr>
              <a:solidFill>
                <a:srgbClr val="0000FF"/>
              </a:solidFill>
              <a:ln>
                <a:solidFill>
                  <a:srgbClr val="333333"/>
                </a:solidFill>
                <a:prstDash val="solid"/>
              </a:ln>
            </c:spPr>
          </c:marker>
          <c:cat>
            <c:strRef>
              <c:f>'Creep Calculation'!$F$10:$K$10</c:f>
              <c:strCache>
                <c:ptCount val="6"/>
                <c:pt idx="0">
                  <c:v>0</c:v>
                </c:pt>
                <c:pt idx="1">
                  <c:v>4</c:v>
                </c:pt>
                <c:pt idx="2">
                  <c:v>8</c:v>
                </c:pt>
                <c:pt idx="3">
                  <c:v>12</c:v>
                </c:pt>
                <c:pt idx="4">
                  <c:v>16</c:v>
                </c:pt>
                <c:pt idx="5">
                  <c:v>20</c:v>
                </c:pt>
              </c:strCache>
            </c:strRef>
          </c:cat>
          <c:val>
            <c:numRef>
              <c:f>'Creep Calculation'!$F$18:$K$18</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7-03FA-4170-B0BE-91DBF0CD31D3}"/>
            </c:ext>
          </c:extLst>
        </c:ser>
        <c:ser>
          <c:idx val="8"/>
          <c:order val="8"/>
          <c:tx>
            <c:strRef>
              <c:f>'Creep Calculation'!$D$19</c:f>
              <c:strCache>
                <c:ptCount val="1"/>
                <c:pt idx="0">
                  <c:v>9</c:v>
                </c:pt>
              </c:strCache>
            </c:strRef>
          </c:tx>
          <c:spPr>
            <a:ln w="25400">
              <a:solidFill>
                <a:srgbClr val="00CCFF"/>
              </a:solidFill>
              <a:prstDash val="solid"/>
            </a:ln>
          </c:spPr>
          <c:marker>
            <c:symbol val="circle"/>
            <c:size val="7"/>
            <c:spPr>
              <a:solidFill>
                <a:srgbClr val="00CCFF"/>
              </a:solidFill>
              <a:ln>
                <a:solidFill>
                  <a:srgbClr val="333333"/>
                </a:solidFill>
                <a:prstDash val="solid"/>
              </a:ln>
            </c:spPr>
          </c:marker>
          <c:cat>
            <c:strRef>
              <c:f>'Creep Calculation'!$F$10:$K$10</c:f>
              <c:strCache>
                <c:ptCount val="6"/>
                <c:pt idx="0">
                  <c:v>0</c:v>
                </c:pt>
                <c:pt idx="1">
                  <c:v>4</c:v>
                </c:pt>
                <c:pt idx="2">
                  <c:v>8</c:v>
                </c:pt>
                <c:pt idx="3">
                  <c:v>12</c:v>
                </c:pt>
                <c:pt idx="4">
                  <c:v>16</c:v>
                </c:pt>
                <c:pt idx="5">
                  <c:v>20</c:v>
                </c:pt>
              </c:strCache>
            </c:strRef>
          </c:cat>
          <c:val>
            <c:numRef>
              <c:f>'Creep Calculation'!$F$19:$K$19</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8-03FA-4170-B0BE-91DBF0CD31D3}"/>
            </c:ext>
          </c:extLst>
        </c:ser>
        <c:ser>
          <c:idx val="9"/>
          <c:order val="9"/>
          <c:tx>
            <c:strRef>
              <c:f>'Creep Calculation'!$D$20</c:f>
              <c:strCache>
                <c:ptCount val="1"/>
                <c:pt idx="0">
                  <c:v>10</c:v>
                </c:pt>
              </c:strCache>
            </c:strRef>
          </c:tx>
          <c:spPr>
            <a:ln w="25400">
              <a:solidFill>
                <a:srgbClr val="FF00FF"/>
              </a:solidFill>
              <a:prstDash val="solid"/>
            </a:ln>
          </c:spPr>
          <c:marker>
            <c:symbol val="circle"/>
            <c:size val="7"/>
            <c:spPr>
              <a:solidFill>
                <a:srgbClr val="FF00FF"/>
              </a:solidFill>
              <a:ln>
                <a:solidFill>
                  <a:srgbClr val="333333"/>
                </a:solidFill>
                <a:prstDash val="solid"/>
              </a:ln>
            </c:spPr>
          </c:marker>
          <c:cat>
            <c:strRef>
              <c:f>'Creep Calculation'!$F$10:$K$10</c:f>
              <c:strCache>
                <c:ptCount val="6"/>
                <c:pt idx="0">
                  <c:v>0</c:v>
                </c:pt>
                <c:pt idx="1">
                  <c:v>4</c:v>
                </c:pt>
                <c:pt idx="2">
                  <c:v>8</c:v>
                </c:pt>
                <c:pt idx="3">
                  <c:v>12</c:v>
                </c:pt>
                <c:pt idx="4">
                  <c:v>16</c:v>
                </c:pt>
                <c:pt idx="5">
                  <c:v>20</c:v>
                </c:pt>
              </c:strCache>
            </c:strRef>
          </c:cat>
          <c:val>
            <c:numRef>
              <c:f>'Creep Calculation'!$F$20:$K$20</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9-03FA-4170-B0BE-91DBF0CD31D3}"/>
            </c:ext>
          </c:extLst>
        </c:ser>
        <c:ser>
          <c:idx val="10"/>
          <c:order val="10"/>
          <c:tx>
            <c:strRef>
              <c:f>'Creep Calculation'!$D$21</c:f>
              <c:strCache>
                <c:ptCount val="1"/>
                <c:pt idx="0">
                  <c:v>11</c:v>
                </c:pt>
              </c:strCache>
            </c:strRef>
          </c:tx>
          <c:spPr>
            <a:ln w="25400">
              <a:solidFill>
                <a:srgbClr val="CCFFCC"/>
              </a:solidFill>
              <a:prstDash val="solid"/>
            </a:ln>
          </c:spPr>
          <c:marker>
            <c:symbol val="circle"/>
            <c:size val="7"/>
            <c:spPr>
              <a:solidFill>
                <a:srgbClr val="CCFFCC"/>
              </a:solidFill>
              <a:ln>
                <a:solidFill>
                  <a:srgbClr val="333333"/>
                </a:solidFill>
                <a:prstDash val="solid"/>
              </a:ln>
            </c:spPr>
          </c:marker>
          <c:cat>
            <c:strRef>
              <c:f>'Creep Calculation'!$F$10:$K$10</c:f>
              <c:strCache>
                <c:ptCount val="6"/>
                <c:pt idx="0">
                  <c:v>0</c:v>
                </c:pt>
                <c:pt idx="1">
                  <c:v>4</c:v>
                </c:pt>
                <c:pt idx="2">
                  <c:v>8</c:v>
                </c:pt>
                <c:pt idx="3">
                  <c:v>12</c:v>
                </c:pt>
                <c:pt idx="4">
                  <c:v>16</c:v>
                </c:pt>
                <c:pt idx="5">
                  <c:v>20</c:v>
                </c:pt>
              </c:strCache>
            </c:strRef>
          </c:cat>
          <c:val>
            <c:numRef>
              <c:f>'Creep Calculation'!$F$21:$K$21</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A-03FA-4170-B0BE-91DBF0CD31D3}"/>
            </c:ext>
          </c:extLst>
        </c:ser>
        <c:ser>
          <c:idx val="11"/>
          <c:order val="11"/>
          <c:tx>
            <c:strRef>
              <c:f>'Creep Calculation'!$D$22</c:f>
              <c:strCache>
                <c:ptCount val="1"/>
                <c:pt idx="0">
                  <c:v>12</c:v>
                </c:pt>
              </c:strCache>
            </c:strRef>
          </c:tx>
          <c:spPr>
            <a:ln w="25400">
              <a:solidFill>
                <a:srgbClr val="FF8080"/>
              </a:solidFill>
              <a:prstDash val="solid"/>
            </a:ln>
          </c:spPr>
          <c:marker>
            <c:symbol val="circle"/>
            <c:size val="7"/>
            <c:spPr>
              <a:solidFill>
                <a:srgbClr val="FF8080"/>
              </a:solidFill>
              <a:ln>
                <a:solidFill>
                  <a:srgbClr val="333333"/>
                </a:solidFill>
                <a:prstDash val="solid"/>
              </a:ln>
            </c:spPr>
          </c:marker>
          <c:cat>
            <c:strRef>
              <c:f>'Creep Calculation'!$F$10:$K$10</c:f>
              <c:strCache>
                <c:ptCount val="6"/>
                <c:pt idx="0">
                  <c:v>0</c:v>
                </c:pt>
                <c:pt idx="1">
                  <c:v>4</c:v>
                </c:pt>
                <c:pt idx="2">
                  <c:v>8</c:v>
                </c:pt>
                <c:pt idx="3">
                  <c:v>12</c:v>
                </c:pt>
                <c:pt idx="4">
                  <c:v>16</c:v>
                </c:pt>
                <c:pt idx="5">
                  <c:v>20</c:v>
                </c:pt>
              </c:strCache>
            </c:strRef>
          </c:cat>
          <c:val>
            <c:numRef>
              <c:f>'Creep Calculation'!$F$22:$K$22</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B-03FA-4170-B0BE-91DBF0CD31D3}"/>
            </c:ext>
          </c:extLst>
        </c:ser>
        <c:ser>
          <c:idx val="12"/>
          <c:order val="12"/>
          <c:tx>
            <c:strRef>
              <c:f>'Creep Calculation'!$D$23</c:f>
              <c:strCache>
                <c:ptCount val="1"/>
                <c:pt idx="0">
                  <c:v>13</c:v>
                </c:pt>
              </c:strCache>
            </c:strRef>
          </c:tx>
          <c:spPr>
            <a:ln w="25400">
              <a:solidFill>
                <a:srgbClr val="99CCFF"/>
              </a:solidFill>
              <a:prstDash val="solid"/>
            </a:ln>
          </c:spPr>
          <c:marker>
            <c:symbol val="circle"/>
            <c:size val="7"/>
            <c:spPr>
              <a:solidFill>
                <a:srgbClr val="99CCFF"/>
              </a:solidFill>
              <a:ln>
                <a:solidFill>
                  <a:srgbClr val="333333"/>
                </a:solidFill>
                <a:prstDash val="solid"/>
              </a:ln>
            </c:spPr>
          </c:marker>
          <c:cat>
            <c:strRef>
              <c:f>'Creep Calculation'!$F$10:$K$10</c:f>
              <c:strCache>
                <c:ptCount val="6"/>
                <c:pt idx="0">
                  <c:v>0</c:v>
                </c:pt>
                <c:pt idx="1">
                  <c:v>4</c:v>
                </c:pt>
                <c:pt idx="2">
                  <c:v>8</c:v>
                </c:pt>
                <c:pt idx="3">
                  <c:v>12</c:v>
                </c:pt>
                <c:pt idx="4">
                  <c:v>16</c:v>
                </c:pt>
                <c:pt idx="5">
                  <c:v>20</c:v>
                </c:pt>
              </c:strCache>
            </c:strRef>
          </c:cat>
          <c:val>
            <c:numRef>
              <c:f>'Creep Calculation'!$F$23:$K$23</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C-03FA-4170-B0BE-91DBF0CD31D3}"/>
            </c:ext>
          </c:extLst>
        </c:ser>
        <c:ser>
          <c:idx val="13"/>
          <c:order val="13"/>
          <c:tx>
            <c:strRef>
              <c:f>'Creep Calculation'!$D$24</c:f>
              <c:strCache>
                <c:ptCount val="1"/>
                <c:pt idx="0">
                  <c:v>14</c:v>
                </c:pt>
              </c:strCache>
            </c:strRef>
          </c:tx>
          <c:spPr>
            <a:ln w="25400">
              <a:solidFill>
                <a:srgbClr val="FF99CC"/>
              </a:solidFill>
              <a:prstDash val="solid"/>
            </a:ln>
          </c:spPr>
          <c:marker>
            <c:symbol val="circle"/>
            <c:size val="7"/>
            <c:spPr>
              <a:solidFill>
                <a:srgbClr val="FF99CC"/>
              </a:solidFill>
              <a:ln>
                <a:solidFill>
                  <a:srgbClr val="333333"/>
                </a:solidFill>
                <a:prstDash val="solid"/>
              </a:ln>
            </c:spPr>
          </c:marker>
          <c:cat>
            <c:strRef>
              <c:f>'Creep Calculation'!$F$10:$K$10</c:f>
              <c:strCache>
                <c:ptCount val="6"/>
                <c:pt idx="0">
                  <c:v>0</c:v>
                </c:pt>
                <c:pt idx="1">
                  <c:v>4</c:v>
                </c:pt>
                <c:pt idx="2">
                  <c:v>8</c:v>
                </c:pt>
                <c:pt idx="3">
                  <c:v>12</c:v>
                </c:pt>
                <c:pt idx="4">
                  <c:v>16</c:v>
                </c:pt>
                <c:pt idx="5">
                  <c:v>20</c:v>
                </c:pt>
              </c:strCache>
            </c:strRef>
          </c:cat>
          <c:val>
            <c:numRef>
              <c:f>'Creep Calculation'!$F$24:$K$24</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D-03FA-4170-B0BE-91DBF0CD31D3}"/>
            </c:ext>
          </c:extLst>
        </c:ser>
        <c:ser>
          <c:idx val="14"/>
          <c:order val="14"/>
          <c:tx>
            <c:strRef>
              <c:f>'Creep Calculation'!$D$25</c:f>
              <c:strCache>
                <c:ptCount val="1"/>
                <c:pt idx="0">
                  <c:v>15</c:v>
                </c:pt>
              </c:strCache>
            </c:strRef>
          </c:tx>
          <c:spPr>
            <a:ln w="25400">
              <a:solidFill>
                <a:srgbClr val="CC99FF"/>
              </a:solidFill>
              <a:prstDash val="solid"/>
            </a:ln>
          </c:spPr>
          <c:marker>
            <c:symbol val="circle"/>
            <c:size val="7"/>
            <c:spPr>
              <a:solidFill>
                <a:srgbClr val="CC99FF"/>
              </a:solidFill>
              <a:ln>
                <a:solidFill>
                  <a:srgbClr val="333333"/>
                </a:solidFill>
                <a:prstDash val="solid"/>
              </a:ln>
            </c:spPr>
          </c:marker>
          <c:cat>
            <c:strRef>
              <c:f>'Creep Calculation'!$F$10:$K$10</c:f>
              <c:strCache>
                <c:ptCount val="6"/>
                <c:pt idx="0">
                  <c:v>0</c:v>
                </c:pt>
                <c:pt idx="1">
                  <c:v>4</c:v>
                </c:pt>
                <c:pt idx="2">
                  <c:v>8</c:v>
                </c:pt>
                <c:pt idx="3">
                  <c:v>12</c:v>
                </c:pt>
                <c:pt idx="4">
                  <c:v>16</c:v>
                </c:pt>
                <c:pt idx="5">
                  <c:v>20</c:v>
                </c:pt>
              </c:strCache>
            </c:strRef>
          </c:cat>
          <c:val>
            <c:numRef>
              <c:f>'Creep Calculation'!$F$25:$K$25</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E-03FA-4170-B0BE-91DBF0CD31D3}"/>
            </c:ext>
          </c:extLst>
        </c:ser>
        <c:ser>
          <c:idx val="15"/>
          <c:order val="15"/>
          <c:tx>
            <c:strRef>
              <c:f>'Creep Calculation'!$D$26</c:f>
              <c:strCache>
                <c:ptCount val="1"/>
                <c:pt idx="0">
                  <c:v>16</c:v>
                </c:pt>
              </c:strCache>
            </c:strRef>
          </c:tx>
          <c:spPr>
            <a:ln w="25400">
              <a:solidFill>
                <a:srgbClr val="FF9900"/>
              </a:solidFill>
              <a:prstDash val="solid"/>
            </a:ln>
          </c:spPr>
          <c:marker>
            <c:symbol val="circle"/>
            <c:size val="7"/>
            <c:spPr>
              <a:solidFill>
                <a:srgbClr val="FF9900"/>
              </a:solidFill>
              <a:ln>
                <a:solidFill>
                  <a:srgbClr val="333333"/>
                </a:solidFill>
                <a:prstDash val="solid"/>
              </a:ln>
            </c:spPr>
          </c:marker>
          <c:cat>
            <c:strRef>
              <c:f>'Creep Calculation'!$F$10:$K$10</c:f>
              <c:strCache>
                <c:ptCount val="6"/>
                <c:pt idx="0">
                  <c:v>0</c:v>
                </c:pt>
                <c:pt idx="1">
                  <c:v>4</c:v>
                </c:pt>
                <c:pt idx="2">
                  <c:v>8</c:v>
                </c:pt>
                <c:pt idx="3">
                  <c:v>12</c:v>
                </c:pt>
                <c:pt idx="4">
                  <c:v>16</c:v>
                </c:pt>
                <c:pt idx="5">
                  <c:v>20</c:v>
                </c:pt>
              </c:strCache>
            </c:strRef>
          </c:cat>
          <c:val>
            <c:numRef>
              <c:f>'Creep Calculation'!$F$26:$K$26</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0F-03FA-4170-B0BE-91DBF0CD31D3}"/>
            </c:ext>
          </c:extLst>
        </c:ser>
        <c:ser>
          <c:idx val="16"/>
          <c:order val="16"/>
          <c:tx>
            <c:strRef>
              <c:f>'Creep Calculation'!$D$27</c:f>
              <c:strCache>
                <c:ptCount val="1"/>
                <c:pt idx="0">
                  <c:v>17</c:v>
                </c:pt>
              </c:strCache>
            </c:strRef>
          </c:tx>
          <c:spPr>
            <a:ln w="25400">
              <a:solidFill>
                <a:srgbClr val="808000"/>
              </a:solidFill>
              <a:prstDash val="solid"/>
            </a:ln>
          </c:spPr>
          <c:marker>
            <c:symbol val="circle"/>
            <c:size val="7"/>
            <c:spPr>
              <a:solidFill>
                <a:srgbClr val="808000"/>
              </a:solidFill>
              <a:ln>
                <a:solidFill>
                  <a:srgbClr val="333333"/>
                </a:solidFill>
                <a:prstDash val="solid"/>
              </a:ln>
            </c:spPr>
          </c:marker>
          <c:cat>
            <c:strRef>
              <c:f>'Creep Calculation'!$F$10:$K$10</c:f>
              <c:strCache>
                <c:ptCount val="6"/>
                <c:pt idx="0">
                  <c:v>0</c:v>
                </c:pt>
                <c:pt idx="1">
                  <c:v>4</c:v>
                </c:pt>
                <c:pt idx="2">
                  <c:v>8</c:v>
                </c:pt>
                <c:pt idx="3">
                  <c:v>12</c:v>
                </c:pt>
                <c:pt idx="4">
                  <c:v>16</c:v>
                </c:pt>
                <c:pt idx="5">
                  <c:v>20</c:v>
                </c:pt>
              </c:strCache>
            </c:strRef>
          </c:cat>
          <c:val>
            <c:numRef>
              <c:f>'Creep Calculation'!$F$27:$K$27</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10-03FA-4170-B0BE-91DBF0CD31D3}"/>
            </c:ext>
          </c:extLst>
        </c:ser>
        <c:ser>
          <c:idx val="17"/>
          <c:order val="17"/>
          <c:tx>
            <c:strRef>
              <c:f>'Creep Calculation'!$D$28</c:f>
              <c:strCache>
                <c:ptCount val="1"/>
                <c:pt idx="0">
                  <c:v>18</c:v>
                </c:pt>
              </c:strCache>
            </c:strRef>
          </c:tx>
          <c:spPr>
            <a:ln w="25400">
              <a:solidFill>
                <a:srgbClr val="33CCCC"/>
              </a:solidFill>
              <a:prstDash val="solid"/>
            </a:ln>
          </c:spPr>
          <c:marker>
            <c:symbol val="circle"/>
            <c:size val="7"/>
            <c:spPr>
              <a:solidFill>
                <a:srgbClr val="33CCCC"/>
              </a:solidFill>
              <a:ln>
                <a:solidFill>
                  <a:srgbClr val="333333"/>
                </a:solidFill>
                <a:prstDash val="solid"/>
              </a:ln>
            </c:spPr>
          </c:marker>
          <c:cat>
            <c:strRef>
              <c:f>'Creep Calculation'!$F$10:$K$10</c:f>
              <c:strCache>
                <c:ptCount val="6"/>
                <c:pt idx="0">
                  <c:v>0</c:v>
                </c:pt>
                <c:pt idx="1">
                  <c:v>4</c:v>
                </c:pt>
                <c:pt idx="2">
                  <c:v>8</c:v>
                </c:pt>
                <c:pt idx="3">
                  <c:v>12</c:v>
                </c:pt>
                <c:pt idx="4">
                  <c:v>16</c:v>
                </c:pt>
                <c:pt idx="5">
                  <c:v>20</c:v>
                </c:pt>
              </c:strCache>
            </c:strRef>
          </c:cat>
          <c:val>
            <c:numRef>
              <c:f>'Creep Calculation'!$F$28:$K$28</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11-03FA-4170-B0BE-91DBF0CD31D3}"/>
            </c:ext>
          </c:extLst>
        </c:ser>
        <c:ser>
          <c:idx val="18"/>
          <c:order val="18"/>
          <c:tx>
            <c:strRef>
              <c:f>'Creep Calculation'!$D$29</c:f>
              <c:strCache>
                <c:ptCount val="1"/>
                <c:pt idx="0">
                  <c:v>19</c:v>
                </c:pt>
              </c:strCache>
            </c:strRef>
          </c:tx>
          <c:spPr>
            <a:ln w="25400">
              <a:solidFill>
                <a:srgbClr val="99CC00"/>
              </a:solidFill>
              <a:prstDash val="solid"/>
            </a:ln>
          </c:spPr>
          <c:marker>
            <c:symbol val="circle"/>
            <c:size val="7"/>
            <c:spPr>
              <a:solidFill>
                <a:srgbClr val="99CC00"/>
              </a:solidFill>
              <a:ln>
                <a:solidFill>
                  <a:srgbClr val="333333"/>
                </a:solidFill>
                <a:prstDash val="solid"/>
              </a:ln>
            </c:spPr>
          </c:marker>
          <c:cat>
            <c:strRef>
              <c:f>'Creep Calculation'!$F$10:$K$10</c:f>
              <c:strCache>
                <c:ptCount val="6"/>
                <c:pt idx="0">
                  <c:v>0</c:v>
                </c:pt>
                <c:pt idx="1">
                  <c:v>4</c:v>
                </c:pt>
                <c:pt idx="2">
                  <c:v>8</c:v>
                </c:pt>
                <c:pt idx="3">
                  <c:v>12</c:v>
                </c:pt>
                <c:pt idx="4">
                  <c:v>16</c:v>
                </c:pt>
                <c:pt idx="5">
                  <c:v>20</c:v>
                </c:pt>
              </c:strCache>
            </c:strRef>
          </c:cat>
          <c:val>
            <c:numRef>
              <c:f>'Creep Calculation'!$F$29:$K$29</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12-03FA-4170-B0BE-91DBF0CD31D3}"/>
            </c:ext>
          </c:extLst>
        </c:ser>
        <c:ser>
          <c:idx val="19"/>
          <c:order val="19"/>
          <c:tx>
            <c:strRef>
              <c:f>'Creep Calculation'!$D$30</c:f>
              <c:strCache>
                <c:ptCount val="1"/>
                <c:pt idx="0">
                  <c:v>20</c:v>
                </c:pt>
              </c:strCache>
            </c:strRef>
          </c:tx>
          <c:spPr>
            <a:ln w="25400">
              <a:solidFill>
                <a:srgbClr val="800080"/>
              </a:solidFill>
              <a:prstDash val="solid"/>
            </a:ln>
          </c:spPr>
          <c:marker>
            <c:symbol val="circle"/>
            <c:size val="7"/>
            <c:spPr>
              <a:solidFill>
                <a:srgbClr val="800080"/>
              </a:solidFill>
              <a:ln>
                <a:solidFill>
                  <a:srgbClr val="333333"/>
                </a:solidFill>
                <a:prstDash val="solid"/>
              </a:ln>
            </c:spPr>
          </c:marker>
          <c:cat>
            <c:strRef>
              <c:f>'Creep Calculation'!$F$10:$K$10</c:f>
              <c:strCache>
                <c:ptCount val="6"/>
                <c:pt idx="0">
                  <c:v>0</c:v>
                </c:pt>
                <c:pt idx="1">
                  <c:v>4</c:v>
                </c:pt>
                <c:pt idx="2">
                  <c:v>8</c:v>
                </c:pt>
                <c:pt idx="3">
                  <c:v>12</c:v>
                </c:pt>
                <c:pt idx="4">
                  <c:v>16</c:v>
                </c:pt>
                <c:pt idx="5">
                  <c:v>20</c:v>
                </c:pt>
              </c:strCache>
            </c:strRef>
          </c:cat>
          <c:val>
            <c:numRef>
              <c:f>'Creep Calculation'!$F$30:$K$30</c:f>
              <c:numCache>
                <c:formatCode>0.0000</c:formatCode>
                <c:ptCount val="6"/>
                <c:pt idx="0">
                  <c:v>0</c:v>
                </c:pt>
                <c:pt idx="1">
                  <c:v>0</c:v>
                </c:pt>
                <c:pt idx="2">
                  <c:v>0</c:v>
                </c:pt>
                <c:pt idx="3">
                  <c:v>0</c:v>
                </c:pt>
                <c:pt idx="4">
                  <c:v>0</c:v>
                </c:pt>
                <c:pt idx="5">
                  <c:v>0</c:v>
                </c:pt>
              </c:numCache>
            </c:numRef>
          </c:val>
          <c:smooth val="0"/>
          <c:extLst>
            <c:ext xmlns:c16="http://schemas.microsoft.com/office/drawing/2014/chart" uri="{C3380CC4-5D6E-409C-BE32-E72D297353CC}">
              <c16:uniqueId val="{00000013-03FA-4170-B0BE-91DBF0CD31D3}"/>
            </c:ext>
          </c:extLst>
        </c:ser>
        <c:dLbls>
          <c:showLegendKey val="0"/>
          <c:showVal val="0"/>
          <c:showCatName val="0"/>
          <c:showSerName val="0"/>
          <c:showPercent val="0"/>
          <c:showBubbleSize val="0"/>
        </c:dLbls>
        <c:marker val="1"/>
        <c:smooth val="0"/>
        <c:axId val="552845336"/>
        <c:axId val="1"/>
      </c:lineChart>
      <c:catAx>
        <c:axId val="552845336"/>
        <c:scaling>
          <c:orientation val="minMax"/>
        </c:scaling>
        <c:delete val="0"/>
        <c:axPos val="b"/>
        <c:majorGridlines>
          <c:spPr>
            <a:ln w="3175">
              <a:solidFill>
                <a:srgbClr val="969696"/>
              </a:solidFill>
              <a:prstDash val="sysDash"/>
            </a:ln>
          </c:spPr>
        </c:majorGridlines>
        <c:title>
          <c:tx>
            <c:rich>
              <a:bodyPr/>
              <a:lstStyle/>
              <a:p>
                <a:pPr>
                  <a:defRPr sz="1125" b="1" i="0" u="none" strike="noStrike" baseline="0">
                    <a:solidFill>
                      <a:srgbClr val="333333"/>
                    </a:solidFill>
                    <a:latin typeface="Gill Sans MT"/>
                    <a:ea typeface="Gill Sans MT"/>
                    <a:cs typeface="Gill Sans MT"/>
                  </a:defRPr>
                </a:pPr>
                <a:r>
                  <a:rPr lang="en-IE"/>
                  <a:t>Incubation time (min)</a:t>
                </a:r>
              </a:p>
            </c:rich>
          </c:tx>
          <c:layout>
            <c:manualLayout>
              <c:xMode val="edge"/>
              <c:yMode val="edge"/>
              <c:x val="0.37570132705374443"/>
              <c:y val="0.9084380610412926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25" b="0" i="0" u="none" strike="noStrike" baseline="0">
                <a:solidFill>
                  <a:srgbClr val="333333"/>
                </a:solidFill>
                <a:latin typeface="Gill Sans MT"/>
                <a:ea typeface="Gill Sans MT"/>
                <a:cs typeface="Gill Sans MT"/>
              </a:defRPr>
            </a:pPr>
            <a:endParaRPr lang="en-US"/>
          </a:p>
        </c:txPr>
        <c:crossAx val="1"/>
        <c:crossesAt val="0"/>
        <c:auto val="1"/>
        <c:lblAlgn val="ctr"/>
        <c:lblOffset val="100"/>
        <c:tickLblSkip val="1"/>
        <c:tickMarkSkip val="1"/>
        <c:noMultiLvlLbl val="0"/>
      </c:catAx>
      <c:valAx>
        <c:axId val="1"/>
        <c:scaling>
          <c:orientation val="minMax"/>
        </c:scaling>
        <c:delete val="0"/>
        <c:axPos val="l"/>
        <c:majorGridlines>
          <c:spPr>
            <a:ln w="3175">
              <a:solidFill>
                <a:srgbClr val="808080"/>
              </a:solidFill>
              <a:prstDash val="sysDash"/>
            </a:ln>
          </c:spPr>
        </c:majorGridlines>
        <c:title>
          <c:tx>
            <c:rich>
              <a:bodyPr/>
              <a:lstStyle/>
              <a:p>
                <a:pPr>
                  <a:defRPr sz="1100" b="0" i="0" u="none" strike="noStrike" baseline="0">
                    <a:solidFill>
                      <a:srgbClr val="000000"/>
                    </a:solidFill>
                    <a:latin typeface="Calibri"/>
                    <a:ea typeface="Calibri"/>
                    <a:cs typeface="Calibri"/>
                  </a:defRPr>
                </a:pPr>
                <a:r>
                  <a:rPr lang="en-IE" sz="1125" b="1" i="0" u="none" strike="noStrike" baseline="0">
                    <a:solidFill>
                      <a:srgbClr val="333333"/>
                    </a:solidFill>
                    <a:latin typeface="Gill Sans MT"/>
                  </a:rPr>
                  <a:t>A</a:t>
                </a:r>
                <a:r>
                  <a:rPr lang="en-IE" sz="1125" b="1" i="0" u="none" strike="noStrike" baseline="-25000">
                    <a:solidFill>
                      <a:srgbClr val="333333"/>
                    </a:solidFill>
                    <a:latin typeface="Gill Sans MT"/>
                  </a:rPr>
                  <a:t>2</a:t>
                </a:r>
                <a:r>
                  <a:rPr lang="en-IE" sz="1125" b="1" i="0" u="none" strike="noStrike" baseline="0">
                    <a:solidFill>
                      <a:srgbClr val="333333"/>
                    </a:solidFill>
                    <a:latin typeface="Gill Sans MT"/>
                  </a:rPr>
                  <a:t> Readings</a:t>
                </a:r>
              </a:p>
            </c:rich>
          </c:tx>
          <c:layout>
            <c:manualLayout>
              <c:xMode val="edge"/>
              <c:yMode val="edge"/>
              <c:x val="3.1775700934579439E-2"/>
              <c:y val="0.36445242369838421"/>
            </c:manualLayout>
          </c:layout>
          <c:overlay val="0"/>
          <c:spPr>
            <a:noFill/>
            <a:ln w="25400">
              <a:noFill/>
            </a:ln>
          </c:spPr>
        </c:title>
        <c:numFmt formatCode="0.0000" sourceLinked="1"/>
        <c:majorTickMark val="out"/>
        <c:minorTickMark val="none"/>
        <c:tickLblPos val="nextTo"/>
        <c:spPr>
          <a:ln w="3175">
            <a:solidFill>
              <a:srgbClr val="000000"/>
            </a:solidFill>
            <a:prstDash val="solid"/>
          </a:ln>
        </c:spPr>
        <c:txPr>
          <a:bodyPr rot="0" vert="horz"/>
          <a:lstStyle/>
          <a:p>
            <a:pPr>
              <a:defRPr sz="1125" b="0" i="0" u="none" strike="noStrike" baseline="0">
                <a:solidFill>
                  <a:srgbClr val="333333"/>
                </a:solidFill>
                <a:latin typeface="Gill Sans MT"/>
                <a:ea typeface="Gill Sans MT"/>
                <a:cs typeface="Gill Sans MT"/>
              </a:defRPr>
            </a:pPr>
            <a:endParaRPr lang="en-US"/>
          </a:p>
        </c:txPr>
        <c:crossAx val="552845336"/>
        <c:crosses val="autoZero"/>
        <c:crossBetween val="midCat"/>
      </c:valAx>
      <c:spPr>
        <a:solidFill>
          <a:srgbClr val="FFFFFF"/>
        </a:solidFill>
        <a:ln w="12700">
          <a:solidFill>
            <a:srgbClr val="333333"/>
          </a:solidFill>
          <a:prstDash val="solid"/>
        </a:ln>
      </c:spPr>
    </c:plotArea>
    <c:legend>
      <c:legendPos val="r"/>
      <c:layout>
        <c:manualLayout>
          <c:xMode val="edge"/>
          <c:yMode val="edge"/>
          <c:x val="0.85794471018225527"/>
          <c:y val="8.9766606822262122E-3"/>
          <c:w val="0.13271047661098434"/>
          <c:h val="0.79892280071813282"/>
        </c:manualLayout>
      </c:layout>
      <c:overlay val="0"/>
      <c:spPr>
        <a:solidFill>
          <a:srgbClr val="FFFFFF"/>
        </a:solidFill>
        <a:ln w="3175">
          <a:solidFill>
            <a:srgbClr val="000000"/>
          </a:solidFill>
          <a:prstDash val="solid"/>
        </a:ln>
      </c:spPr>
      <c:txPr>
        <a:bodyPr/>
        <a:lstStyle/>
        <a:p>
          <a:pPr>
            <a:defRPr sz="845" b="0" i="0" u="none" strike="noStrike" baseline="0">
              <a:solidFill>
                <a:srgbClr val="333333"/>
              </a:solidFill>
              <a:latin typeface="Gill Sans MT"/>
              <a:ea typeface="Gill Sans MT"/>
              <a:cs typeface="Gill Sans MT"/>
            </a:defRPr>
          </a:pPr>
          <a:endParaRPr lang="en-US"/>
        </a:p>
      </c:txPr>
    </c:legend>
    <c:plotVisOnly val="1"/>
    <c:dispBlanksAs val="gap"/>
    <c:showDLblsOverMax val="0"/>
  </c:chart>
  <c:spPr>
    <a:solidFill>
      <a:srgbClr val="FFFFFF"/>
    </a:solidFill>
    <a:ln w="3175">
      <a:solidFill>
        <a:srgbClr val="000000"/>
      </a:solidFill>
      <a:prstDash val="solid"/>
    </a:ln>
    <a:effectLst>
      <a:outerShdw dist="35921" dir="2700000" algn="br">
        <a:srgbClr val="000000"/>
      </a:outerShdw>
    </a:effectLst>
  </c:spPr>
  <c:txPr>
    <a:bodyPr/>
    <a:lstStyle/>
    <a:p>
      <a:pPr>
        <a:defRPr sz="1125" b="0" i="0" u="none" strike="noStrike" baseline="0">
          <a:solidFill>
            <a:srgbClr val="333333"/>
          </a:solidFill>
          <a:latin typeface="Gill Sans MT"/>
          <a:ea typeface="Gill Sans MT"/>
          <a:cs typeface="Gill Sans MT"/>
        </a:defRPr>
      </a:pPr>
      <a:endParaRPr lang="en-US"/>
    </a:p>
  </c:txPr>
  <c:printSettings>
    <c:headerFooter alignWithMargins="0"/>
    <c:pageMargins b="1" l="0.75" r="0.75" t="1" header="0.5" footer="0.5"/>
    <c:pageSetup orientation="landscape" horizontalDpi="360" verticalDpi="360"/>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MegaCalc!A1"/><Relationship Id="rId2" Type="http://schemas.openxmlformats.org/officeDocument/2006/relationships/hyperlink" Target="#'Creep Calculation'!A1"/><Relationship Id="rId1" Type="http://schemas.openxmlformats.org/officeDocument/2006/relationships/image" Target="../media/image1.png"/><Relationship Id="rId5" Type="http://schemas.openxmlformats.org/officeDocument/2006/relationships/hyperlink" Target="#Contact_us"/><Relationship Id="rId4" Type="http://schemas.openxmlformats.org/officeDocument/2006/relationships/hyperlink" Target="#Instructions!A1"/></Relationships>
</file>

<file path=xl/drawings/_rels/drawing2.xml.rels><?xml version="1.0" encoding="UTF-8" standalone="yes"?>
<Relationships xmlns="http://schemas.openxmlformats.org/package/2006/relationships"><Relationship Id="rId3" Type="http://schemas.openxmlformats.org/officeDocument/2006/relationships/hyperlink" Target="#Contact_us"/><Relationship Id="rId2" Type="http://schemas.openxmlformats.org/officeDocument/2006/relationships/hyperlink" Target="#Instructions!A1"/><Relationship Id="rId1" Type="http://schemas.openxmlformats.org/officeDocument/2006/relationships/image" Target="../media/image2.png"/><Relationship Id="rId5" Type="http://schemas.openxmlformats.org/officeDocument/2006/relationships/hyperlink" Target="#MegaCalc!A1"/><Relationship Id="rId4" Type="http://schemas.openxmlformats.org/officeDocument/2006/relationships/hyperlink" Target="#'Creep Calculation'!A1"/></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chart" Target="../charts/chart1.xml"/><Relationship Id="rId1" Type="http://schemas.openxmlformats.org/officeDocument/2006/relationships/image" Target="../media/image3.png"/><Relationship Id="rId6" Type="http://schemas.openxmlformats.org/officeDocument/2006/relationships/hyperlink" Target="#'Creep Calculation'!A1"/><Relationship Id="rId5" Type="http://schemas.openxmlformats.org/officeDocument/2006/relationships/hyperlink" Target="#MegaCalc!A1"/><Relationship Id="rId4" Type="http://schemas.openxmlformats.org/officeDocument/2006/relationships/hyperlink" Target="#Contact_us"/></Relationships>
</file>

<file path=xl/drawings/drawing1.xml><?xml version="1.0" encoding="utf-8"?>
<xdr:wsDr xmlns:xdr="http://schemas.openxmlformats.org/drawingml/2006/spreadsheetDrawing" xmlns:a="http://schemas.openxmlformats.org/drawingml/2006/main">
  <xdr:twoCellAnchor>
    <xdr:from>
      <xdr:col>11</xdr:col>
      <xdr:colOff>542925</xdr:colOff>
      <xdr:row>38</xdr:row>
      <xdr:rowOff>28575</xdr:rowOff>
    </xdr:from>
    <xdr:to>
      <xdr:col>11</xdr:col>
      <xdr:colOff>542925</xdr:colOff>
      <xdr:row>38</xdr:row>
      <xdr:rowOff>323850</xdr:rowOff>
    </xdr:to>
    <xdr:sp macro="" textlink="">
      <xdr:nvSpPr>
        <xdr:cNvPr id="6371" name="Line 21">
          <a:extLst>
            <a:ext uri="{FF2B5EF4-FFF2-40B4-BE49-F238E27FC236}">
              <a16:creationId xmlns:a16="http://schemas.microsoft.com/office/drawing/2014/main" id="{6FEBC835-29FC-4788-A574-18993F31A89E}"/>
            </a:ext>
          </a:extLst>
        </xdr:cNvPr>
        <xdr:cNvSpPr>
          <a:spLocks noChangeShapeType="1"/>
        </xdr:cNvSpPr>
      </xdr:nvSpPr>
      <xdr:spPr bwMode="auto">
        <a:xfrm>
          <a:off x="6419850" y="10820400"/>
          <a:ext cx="0"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xdr:col>
      <xdr:colOff>0</xdr:colOff>
      <xdr:row>1</xdr:row>
      <xdr:rowOff>129</xdr:rowOff>
    </xdr:from>
    <xdr:to>
      <xdr:col>16</xdr:col>
      <xdr:colOff>0</xdr:colOff>
      <xdr:row>6</xdr:row>
      <xdr:rowOff>72121</xdr:rowOff>
    </xdr:to>
    <xdr:pic>
      <xdr:nvPicPr>
        <xdr:cNvPr id="6372" name="Picture 80">
          <a:extLst>
            <a:ext uri="{FF2B5EF4-FFF2-40B4-BE49-F238E27FC236}">
              <a16:creationId xmlns:a16="http://schemas.microsoft.com/office/drawing/2014/main" id="{E95C1404-F39E-4526-B32F-71791BFC925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16159" y="93056"/>
          <a:ext cx="8816432" cy="1431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628650</xdr:colOff>
      <xdr:row>23</xdr:row>
      <xdr:rowOff>161925</xdr:rowOff>
    </xdr:from>
    <xdr:to>
      <xdr:col>8</xdr:col>
      <xdr:colOff>123825</xdr:colOff>
      <xdr:row>27</xdr:row>
      <xdr:rowOff>57150</xdr:rowOff>
    </xdr:to>
    <xdr:sp macro="" textlink="">
      <xdr:nvSpPr>
        <xdr:cNvPr id="6373" name="Line 67">
          <a:extLst>
            <a:ext uri="{FF2B5EF4-FFF2-40B4-BE49-F238E27FC236}">
              <a16:creationId xmlns:a16="http://schemas.microsoft.com/office/drawing/2014/main" id="{DF0BF6EC-4E97-44D6-901D-9D02A18512B9}"/>
            </a:ext>
          </a:extLst>
        </xdr:cNvPr>
        <xdr:cNvSpPr>
          <a:spLocks noChangeShapeType="1"/>
        </xdr:cNvSpPr>
      </xdr:nvSpPr>
      <xdr:spPr bwMode="auto">
        <a:xfrm flipH="1" flipV="1">
          <a:off x="4524375" y="7372350"/>
          <a:ext cx="238125" cy="657225"/>
        </a:xfrm>
        <a:prstGeom prst="line">
          <a:avLst/>
        </a:prstGeom>
        <a:noFill/>
        <a:ln w="9525">
          <a:solidFill>
            <a:srgbClr xmlns:mc="http://schemas.openxmlformats.org/markup-compatibility/2006" xmlns:a14="http://schemas.microsoft.com/office/drawing/2010/main" val="333333" mc:Ignorable="a14" a14:legacySpreadsheetColorIndex="63"/>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457200</xdr:colOff>
      <xdr:row>12</xdr:row>
      <xdr:rowOff>238125</xdr:rowOff>
    </xdr:from>
    <xdr:to>
      <xdr:col>3</xdr:col>
      <xdr:colOff>457200</xdr:colOff>
      <xdr:row>13</xdr:row>
      <xdr:rowOff>28575</xdr:rowOff>
    </xdr:to>
    <xdr:sp macro="" textlink="">
      <xdr:nvSpPr>
        <xdr:cNvPr id="6374" name="Line 10">
          <a:extLst>
            <a:ext uri="{FF2B5EF4-FFF2-40B4-BE49-F238E27FC236}">
              <a16:creationId xmlns:a16="http://schemas.microsoft.com/office/drawing/2014/main" id="{690F2853-817B-4FCC-8CDF-F2BCC8B45B88}"/>
            </a:ext>
          </a:extLst>
        </xdr:cNvPr>
        <xdr:cNvSpPr>
          <a:spLocks noChangeShapeType="1"/>
        </xdr:cNvSpPr>
      </xdr:nvSpPr>
      <xdr:spPr bwMode="auto">
        <a:xfrm>
          <a:off x="1676400" y="4162425"/>
          <a:ext cx="0" cy="371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381000</xdr:colOff>
      <xdr:row>11</xdr:row>
      <xdr:rowOff>104775</xdr:rowOff>
    </xdr:from>
    <xdr:to>
      <xdr:col>4</xdr:col>
      <xdr:colOff>523875</xdr:colOff>
      <xdr:row>12</xdr:row>
      <xdr:rowOff>238125</xdr:rowOff>
    </xdr:to>
    <xdr:sp macro="" textlink="">
      <xdr:nvSpPr>
        <xdr:cNvPr id="6152" name="Rectangle 8">
          <a:extLst>
            <a:ext uri="{FF2B5EF4-FFF2-40B4-BE49-F238E27FC236}">
              <a16:creationId xmlns:a16="http://schemas.microsoft.com/office/drawing/2014/main" id="{8BA76038-AC11-4305-9FDF-FFEED9F57FB0}"/>
            </a:ext>
          </a:extLst>
        </xdr:cNvPr>
        <xdr:cNvSpPr>
          <a:spLocks noChangeArrowheads="1"/>
        </xdr:cNvSpPr>
      </xdr:nvSpPr>
      <xdr:spPr bwMode="auto">
        <a:xfrm>
          <a:off x="609600" y="3838575"/>
          <a:ext cx="2152650" cy="32385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1. Enter sample details</a:t>
          </a:r>
        </a:p>
      </xdr:txBody>
    </xdr:sp>
    <xdr:clientData/>
  </xdr:twoCellAnchor>
  <xdr:twoCellAnchor>
    <xdr:from>
      <xdr:col>5</xdr:col>
      <xdr:colOff>333375</xdr:colOff>
      <xdr:row>17</xdr:row>
      <xdr:rowOff>85725</xdr:rowOff>
    </xdr:from>
    <xdr:to>
      <xdr:col>8</xdr:col>
      <xdr:colOff>409575</xdr:colOff>
      <xdr:row>21</xdr:row>
      <xdr:rowOff>104775</xdr:rowOff>
    </xdr:to>
    <xdr:sp macro="" textlink="">
      <xdr:nvSpPr>
        <xdr:cNvPr id="6376" name="Line 12">
          <a:extLst>
            <a:ext uri="{FF2B5EF4-FFF2-40B4-BE49-F238E27FC236}">
              <a16:creationId xmlns:a16="http://schemas.microsoft.com/office/drawing/2014/main" id="{343B66D1-BB29-437D-A777-3FF4DBBCE51A}"/>
            </a:ext>
          </a:extLst>
        </xdr:cNvPr>
        <xdr:cNvSpPr>
          <a:spLocks noChangeShapeType="1"/>
        </xdr:cNvSpPr>
      </xdr:nvSpPr>
      <xdr:spPr bwMode="auto">
        <a:xfrm flipH="1">
          <a:off x="3124200" y="5524500"/>
          <a:ext cx="1924050" cy="1409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466725</xdr:colOff>
      <xdr:row>12</xdr:row>
      <xdr:rowOff>561975</xdr:rowOff>
    </xdr:from>
    <xdr:to>
      <xdr:col>8</xdr:col>
      <xdr:colOff>9525</xdr:colOff>
      <xdr:row>16</xdr:row>
      <xdr:rowOff>142875</xdr:rowOff>
    </xdr:to>
    <xdr:sp macro="" textlink="">
      <xdr:nvSpPr>
        <xdr:cNvPr id="6377" name="Line 14">
          <a:extLst>
            <a:ext uri="{FF2B5EF4-FFF2-40B4-BE49-F238E27FC236}">
              <a16:creationId xmlns:a16="http://schemas.microsoft.com/office/drawing/2014/main" id="{B1DAD1C3-CB93-4AE4-B571-F2019A2933E0}"/>
            </a:ext>
          </a:extLst>
        </xdr:cNvPr>
        <xdr:cNvSpPr>
          <a:spLocks noChangeShapeType="1"/>
        </xdr:cNvSpPr>
      </xdr:nvSpPr>
      <xdr:spPr bwMode="auto">
        <a:xfrm flipH="1">
          <a:off x="3257550" y="4486275"/>
          <a:ext cx="1390650" cy="904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15</xdr:row>
      <xdr:rowOff>238125</xdr:rowOff>
    </xdr:from>
    <xdr:to>
      <xdr:col>14</xdr:col>
      <xdr:colOff>381000</xdr:colOff>
      <xdr:row>17</xdr:row>
      <xdr:rowOff>104775</xdr:rowOff>
    </xdr:to>
    <xdr:sp macro="" textlink="">
      <xdr:nvSpPr>
        <xdr:cNvPr id="6157" name="Rectangle 13">
          <a:extLst>
            <a:ext uri="{FF2B5EF4-FFF2-40B4-BE49-F238E27FC236}">
              <a16:creationId xmlns:a16="http://schemas.microsoft.com/office/drawing/2014/main" id="{1EBD0812-62A3-489F-BA61-8CE1F5560601}"/>
            </a:ext>
          </a:extLst>
        </xdr:cNvPr>
        <xdr:cNvSpPr>
          <a:spLocks noChangeArrowheads="1"/>
        </xdr:cNvSpPr>
      </xdr:nvSpPr>
      <xdr:spPr bwMode="auto">
        <a:xfrm>
          <a:off x="4248150" y="5238750"/>
          <a:ext cx="3867150" cy="30480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3. Insert absorbance values for the samples</a:t>
          </a:r>
        </a:p>
      </xdr:txBody>
    </xdr:sp>
    <xdr:clientData/>
  </xdr:twoCellAnchor>
  <xdr:twoCellAnchor>
    <xdr:from>
      <xdr:col>3</xdr:col>
      <xdr:colOff>314325</xdr:colOff>
      <xdr:row>35</xdr:row>
      <xdr:rowOff>171450</xdr:rowOff>
    </xdr:from>
    <xdr:to>
      <xdr:col>15</xdr:col>
      <xdr:colOff>323850</xdr:colOff>
      <xdr:row>38</xdr:row>
      <xdr:rowOff>85725</xdr:rowOff>
    </xdr:to>
    <xdr:sp macro="" textlink="">
      <xdr:nvSpPr>
        <xdr:cNvPr id="6164" name="Rectangle 20">
          <a:extLst>
            <a:ext uri="{FF2B5EF4-FFF2-40B4-BE49-F238E27FC236}">
              <a16:creationId xmlns:a16="http://schemas.microsoft.com/office/drawing/2014/main" id="{FFAA42EA-50FC-4411-947A-C9CE2978EECB}"/>
            </a:ext>
          </a:extLst>
        </xdr:cNvPr>
        <xdr:cNvSpPr>
          <a:spLocks noChangeArrowheads="1"/>
        </xdr:cNvSpPr>
      </xdr:nvSpPr>
      <xdr:spPr bwMode="auto">
        <a:xfrm>
          <a:off x="1533525" y="9667875"/>
          <a:ext cx="7258050" cy="120967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7.  Do creep calculation (optional)</a:t>
          </a:r>
        </a:p>
        <a:p>
          <a:pPr algn="l" rtl="0">
            <a:defRPr sz="1000"/>
          </a:pPr>
          <a:r>
            <a:rPr lang="en-IE" sz="1100" b="0" i="0" u="none" strike="noStrike" baseline="0">
              <a:solidFill>
                <a:srgbClr val="000000"/>
              </a:solidFill>
              <a:latin typeface="Gill Sans MT"/>
            </a:rPr>
            <a:t>If there is a “creep reaction” after the initial rapid reaction (A</a:t>
          </a:r>
          <a:r>
            <a:rPr lang="en-IE" sz="1100" b="0" i="0" u="none" strike="noStrike" baseline="-25000">
              <a:solidFill>
                <a:srgbClr val="000000"/>
              </a:solidFill>
              <a:latin typeface="Gill Sans MT"/>
            </a:rPr>
            <a:t>2; </a:t>
          </a:r>
          <a:r>
            <a:rPr lang="en-IE" sz="1100" b="0" i="0" u="none" strike="noStrike" baseline="0">
              <a:solidFill>
                <a:srgbClr val="000000"/>
              </a:solidFill>
              <a:latin typeface="Gill Sans MT"/>
            </a:rPr>
            <a:t>absorbance read at 12 minutes), then measure additional absorbance values at 16 and 20 min. Enter these values into the “creep reaction” calculation.  The program will automatically extrapolate to time zero and calculate the correct concentration of L-Glutamic acid.</a:t>
          </a:r>
        </a:p>
      </xdr:txBody>
    </xdr:sp>
    <xdr:clientData/>
  </xdr:twoCellAnchor>
  <xdr:twoCellAnchor>
    <xdr:from>
      <xdr:col>14</xdr:col>
      <xdr:colOff>9525</xdr:colOff>
      <xdr:row>6</xdr:row>
      <xdr:rowOff>333375</xdr:rowOff>
    </xdr:from>
    <xdr:to>
      <xdr:col>15</xdr:col>
      <xdr:colOff>552450</xdr:colOff>
      <xdr:row>6</xdr:row>
      <xdr:rowOff>533400</xdr:rowOff>
    </xdr:to>
    <xdr:sp macro="" textlink="">
      <xdr:nvSpPr>
        <xdr:cNvPr id="6180" name="Text Box 36">
          <a:hlinkClick xmlns:r="http://schemas.openxmlformats.org/officeDocument/2006/relationships" r:id="rId2"/>
          <a:extLst>
            <a:ext uri="{FF2B5EF4-FFF2-40B4-BE49-F238E27FC236}">
              <a16:creationId xmlns:a16="http://schemas.microsoft.com/office/drawing/2014/main" id="{0B4BA7CF-3A3D-4E3A-9C1D-C0A818A12804}"/>
            </a:ext>
          </a:extLst>
        </xdr:cNvPr>
        <xdr:cNvSpPr txBox="1">
          <a:spLocks noChangeArrowheads="1"/>
        </xdr:cNvSpPr>
      </xdr:nvSpPr>
      <xdr:spPr bwMode="auto">
        <a:xfrm>
          <a:off x="7743825" y="1685925"/>
          <a:ext cx="1171575"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Creep Calculation</a:t>
          </a:r>
        </a:p>
      </xdr:txBody>
    </xdr:sp>
    <xdr:clientData fPrintsWithSheet="0"/>
  </xdr:twoCellAnchor>
  <xdr:twoCellAnchor>
    <xdr:from>
      <xdr:col>14</xdr:col>
      <xdr:colOff>9525</xdr:colOff>
      <xdr:row>6</xdr:row>
      <xdr:rowOff>123825</xdr:rowOff>
    </xdr:from>
    <xdr:to>
      <xdr:col>15</xdr:col>
      <xdr:colOff>371475</xdr:colOff>
      <xdr:row>6</xdr:row>
      <xdr:rowOff>333375</xdr:rowOff>
    </xdr:to>
    <xdr:sp macro="" textlink="">
      <xdr:nvSpPr>
        <xdr:cNvPr id="6185" name="Text Box 41">
          <a:hlinkClick xmlns:r="http://schemas.openxmlformats.org/officeDocument/2006/relationships" r:id="rId3"/>
          <a:extLst>
            <a:ext uri="{FF2B5EF4-FFF2-40B4-BE49-F238E27FC236}">
              <a16:creationId xmlns:a16="http://schemas.microsoft.com/office/drawing/2014/main" id="{C07FBD33-531A-4080-8890-92109C21FC3B}"/>
            </a:ext>
          </a:extLst>
        </xdr:cNvPr>
        <xdr:cNvSpPr txBox="1">
          <a:spLocks noChangeArrowheads="1"/>
        </xdr:cNvSpPr>
      </xdr:nvSpPr>
      <xdr:spPr bwMode="auto">
        <a:xfrm>
          <a:off x="7743825" y="1476375"/>
          <a:ext cx="1095375"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Use MegaCalc</a:t>
          </a:r>
        </a:p>
      </xdr:txBody>
    </xdr:sp>
    <xdr:clientData fPrintsWithSheet="0"/>
  </xdr:twoCellAnchor>
  <xdr:twoCellAnchor>
    <xdr:from>
      <xdr:col>11</xdr:col>
      <xdr:colOff>238125</xdr:colOff>
      <xdr:row>39</xdr:row>
      <xdr:rowOff>0</xdr:rowOff>
    </xdr:from>
    <xdr:to>
      <xdr:col>14</xdr:col>
      <xdr:colOff>38100</xdr:colOff>
      <xdr:row>40</xdr:row>
      <xdr:rowOff>9525</xdr:rowOff>
    </xdr:to>
    <xdr:sp macro="" textlink="">
      <xdr:nvSpPr>
        <xdr:cNvPr id="6186" name="Text Box 42">
          <a:hlinkClick xmlns:r="http://schemas.openxmlformats.org/officeDocument/2006/relationships" r:id="rId2"/>
          <a:extLst>
            <a:ext uri="{FF2B5EF4-FFF2-40B4-BE49-F238E27FC236}">
              <a16:creationId xmlns:a16="http://schemas.microsoft.com/office/drawing/2014/main" id="{49A96D86-0A5F-49C5-9E37-D79C013278E6}"/>
            </a:ext>
          </a:extLst>
        </xdr:cNvPr>
        <xdr:cNvSpPr txBox="1">
          <a:spLocks noChangeArrowheads="1"/>
        </xdr:cNvSpPr>
      </xdr:nvSpPr>
      <xdr:spPr bwMode="auto">
        <a:xfrm>
          <a:off x="6115050" y="11153775"/>
          <a:ext cx="1657350"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Creep Calculation</a:t>
          </a:r>
        </a:p>
      </xdr:txBody>
    </xdr:sp>
    <xdr:clientData/>
  </xdr:twoCellAnchor>
  <xdr:twoCellAnchor>
    <xdr:from>
      <xdr:col>2</xdr:col>
      <xdr:colOff>19050</xdr:colOff>
      <xdr:row>8</xdr:row>
      <xdr:rowOff>85725</xdr:rowOff>
    </xdr:from>
    <xdr:to>
      <xdr:col>3</xdr:col>
      <xdr:colOff>219075</xdr:colOff>
      <xdr:row>8</xdr:row>
      <xdr:rowOff>276225</xdr:rowOff>
    </xdr:to>
    <xdr:sp macro="" textlink="">
      <xdr:nvSpPr>
        <xdr:cNvPr id="6187" name="Text Box 43">
          <a:hlinkClick xmlns:r="http://schemas.openxmlformats.org/officeDocument/2006/relationships" r:id="rId3"/>
          <a:extLst>
            <a:ext uri="{FF2B5EF4-FFF2-40B4-BE49-F238E27FC236}">
              <a16:creationId xmlns:a16="http://schemas.microsoft.com/office/drawing/2014/main" id="{D40868BC-6035-4149-93E0-13D2C51B7B86}"/>
            </a:ext>
          </a:extLst>
        </xdr:cNvPr>
        <xdr:cNvSpPr txBox="1">
          <a:spLocks noChangeArrowheads="1"/>
        </xdr:cNvSpPr>
      </xdr:nvSpPr>
      <xdr:spPr bwMode="auto">
        <a:xfrm>
          <a:off x="247650" y="2667000"/>
          <a:ext cx="11906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Use Mega-Calc</a:t>
          </a:r>
        </a:p>
      </xdr:txBody>
    </xdr:sp>
    <xdr:clientData fPrintsWithSheet="0"/>
  </xdr:twoCellAnchor>
  <xdr:twoCellAnchor>
    <xdr:from>
      <xdr:col>2</xdr:col>
      <xdr:colOff>47625</xdr:colOff>
      <xdr:row>47</xdr:row>
      <xdr:rowOff>152400</xdr:rowOff>
    </xdr:from>
    <xdr:to>
      <xdr:col>3</xdr:col>
      <xdr:colOff>438150</xdr:colOff>
      <xdr:row>48</xdr:row>
      <xdr:rowOff>142875</xdr:rowOff>
    </xdr:to>
    <xdr:sp macro="" textlink="">
      <xdr:nvSpPr>
        <xdr:cNvPr id="6188" name="Text Box 44">
          <a:hlinkClick xmlns:r="http://schemas.openxmlformats.org/officeDocument/2006/relationships" r:id="rId4"/>
          <a:extLst>
            <a:ext uri="{FF2B5EF4-FFF2-40B4-BE49-F238E27FC236}">
              <a16:creationId xmlns:a16="http://schemas.microsoft.com/office/drawing/2014/main" id="{B2E533AA-28B9-4FBD-8CEC-C777C47C9763}"/>
            </a:ext>
          </a:extLst>
        </xdr:cNvPr>
        <xdr:cNvSpPr txBox="1">
          <a:spLocks noChangeArrowheads="1"/>
        </xdr:cNvSpPr>
      </xdr:nvSpPr>
      <xdr:spPr bwMode="auto">
        <a:xfrm>
          <a:off x="276225" y="13515975"/>
          <a:ext cx="1381125"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Back to Top of Page</a:t>
          </a:r>
        </a:p>
      </xdr:txBody>
    </xdr:sp>
    <xdr:clientData fPrintsWithSheet="0"/>
  </xdr:twoCellAnchor>
  <xdr:twoCellAnchor>
    <xdr:from>
      <xdr:col>11</xdr:col>
      <xdr:colOff>95250</xdr:colOff>
      <xdr:row>20</xdr:row>
      <xdr:rowOff>38100</xdr:rowOff>
    </xdr:from>
    <xdr:to>
      <xdr:col>11</xdr:col>
      <xdr:colOff>180975</xdr:colOff>
      <xdr:row>20</xdr:row>
      <xdr:rowOff>123825</xdr:rowOff>
    </xdr:to>
    <xdr:sp macro="" textlink="">
      <xdr:nvSpPr>
        <xdr:cNvPr id="6391" name="AutoShape 59">
          <a:extLst>
            <a:ext uri="{FF2B5EF4-FFF2-40B4-BE49-F238E27FC236}">
              <a16:creationId xmlns:a16="http://schemas.microsoft.com/office/drawing/2014/main" id="{C98AAB77-5474-404D-A04E-624A6613C401}"/>
            </a:ext>
          </a:extLst>
        </xdr:cNvPr>
        <xdr:cNvSpPr>
          <a:spLocks noChangeArrowheads="1"/>
        </xdr:cNvSpPr>
      </xdr:nvSpPr>
      <xdr:spPr bwMode="auto">
        <a:xfrm>
          <a:off x="5972175" y="6048375"/>
          <a:ext cx="85725" cy="85725"/>
        </a:xfrm>
        <a:prstGeom prst="triangle">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352425</xdr:colOff>
      <xdr:row>11</xdr:row>
      <xdr:rowOff>190500</xdr:rowOff>
    </xdr:from>
    <xdr:to>
      <xdr:col>15</xdr:col>
      <xdr:colOff>323850</xdr:colOff>
      <xdr:row>15</xdr:row>
      <xdr:rowOff>0</xdr:rowOff>
    </xdr:to>
    <xdr:sp macro="" textlink="">
      <xdr:nvSpPr>
        <xdr:cNvPr id="6155" name="Rectangle 11">
          <a:extLst>
            <a:ext uri="{FF2B5EF4-FFF2-40B4-BE49-F238E27FC236}">
              <a16:creationId xmlns:a16="http://schemas.microsoft.com/office/drawing/2014/main" id="{8749141A-F776-445D-8565-AF23C465A481}"/>
            </a:ext>
          </a:extLst>
        </xdr:cNvPr>
        <xdr:cNvSpPr>
          <a:spLocks noChangeArrowheads="1"/>
        </xdr:cNvSpPr>
      </xdr:nvSpPr>
      <xdr:spPr bwMode="auto">
        <a:xfrm>
          <a:off x="4248150" y="3924300"/>
          <a:ext cx="4543425" cy="107632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2. Insert absorbance values for the blank</a:t>
          </a:r>
        </a:p>
        <a:p>
          <a:pPr algn="l" rtl="0">
            <a:defRPr sz="1000"/>
          </a:pPr>
          <a:r>
            <a:rPr lang="en-IE" sz="1100" b="0" i="0" u="none" strike="noStrike" baseline="0">
              <a:solidFill>
                <a:srgbClr val="000000"/>
              </a:solidFill>
              <a:latin typeface="Gill Sans MT"/>
            </a:rPr>
            <a:t>If duplicate blanks have been run, insert both sets of data and the program will automatically use the average values. If a single set of values are input, these will be used.</a:t>
          </a:r>
        </a:p>
      </xdr:txBody>
    </xdr:sp>
    <xdr:clientData/>
  </xdr:twoCellAnchor>
  <xdr:twoCellAnchor>
    <xdr:from>
      <xdr:col>2</xdr:col>
      <xdr:colOff>85725</xdr:colOff>
      <xdr:row>25</xdr:row>
      <xdr:rowOff>171450</xdr:rowOff>
    </xdr:from>
    <xdr:to>
      <xdr:col>7</xdr:col>
      <xdr:colOff>352425</xdr:colOff>
      <xdr:row>31</xdr:row>
      <xdr:rowOff>28575</xdr:rowOff>
    </xdr:to>
    <xdr:sp macro="" textlink="">
      <xdr:nvSpPr>
        <xdr:cNvPr id="6159" name="Rectangle 15">
          <a:extLst>
            <a:ext uri="{FF2B5EF4-FFF2-40B4-BE49-F238E27FC236}">
              <a16:creationId xmlns:a16="http://schemas.microsoft.com/office/drawing/2014/main" id="{08E6E047-67D5-4ACB-BCAD-AF706AA7CB1F}"/>
            </a:ext>
          </a:extLst>
        </xdr:cNvPr>
        <xdr:cNvSpPr>
          <a:spLocks noChangeArrowheads="1"/>
        </xdr:cNvSpPr>
      </xdr:nvSpPr>
      <xdr:spPr bwMode="auto">
        <a:xfrm>
          <a:off x="314325" y="7762875"/>
          <a:ext cx="3933825" cy="100012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4.  Extinction coefficient </a:t>
          </a:r>
          <a:endParaRPr lang="en-IE" sz="1100" b="0" i="0" u="none" strike="noStrike" baseline="0">
            <a:solidFill>
              <a:srgbClr val="000000"/>
            </a:solidFill>
            <a:latin typeface="Gill Sans MT"/>
          </a:endParaRPr>
        </a:p>
        <a:p>
          <a:pPr algn="l" rtl="0">
            <a:defRPr sz="1000"/>
          </a:pPr>
          <a:r>
            <a:rPr lang="en-IE" sz="1100" b="0" i="0" u="none" strike="noStrike" baseline="0">
              <a:solidFill>
                <a:srgbClr val="000000"/>
              </a:solidFill>
              <a:latin typeface="Gill Sans MT"/>
            </a:rPr>
            <a:t>The calculations are set for readings at 492 nm [extinction coefficient for INT-formazan complex of 19.9 (1  x  mol-1  </a:t>
          </a:r>
        </a:p>
        <a:p>
          <a:pPr algn="l" rtl="0">
            <a:defRPr sz="1000"/>
          </a:pPr>
          <a:r>
            <a:rPr lang="en-IE" sz="1100" b="0" i="0" u="none" strike="noStrike" baseline="0">
              <a:solidFill>
                <a:srgbClr val="000000"/>
              </a:solidFill>
              <a:latin typeface="Gill Sans MT"/>
            </a:rPr>
            <a:t>x  cm-1)].</a:t>
          </a:r>
        </a:p>
      </xdr:txBody>
    </xdr:sp>
    <xdr:clientData/>
  </xdr:twoCellAnchor>
  <xdr:twoCellAnchor>
    <xdr:from>
      <xdr:col>8</xdr:col>
      <xdr:colOff>123825</xdr:colOff>
      <xdr:row>25</xdr:row>
      <xdr:rowOff>171450</xdr:rowOff>
    </xdr:from>
    <xdr:to>
      <xdr:col>15</xdr:col>
      <xdr:colOff>323850</xdr:colOff>
      <xdr:row>30</xdr:row>
      <xdr:rowOff>47625</xdr:rowOff>
    </xdr:to>
    <xdr:sp macro="" textlink="">
      <xdr:nvSpPr>
        <xdr:cNvPr id="6208" name="Rectangle 64">
          <a:extLst>
            <a:ext uri="{FF2B5EF4-FFF2-40B4-BE49-F238E27FC236}">
              <a16:creationId xmlns:a16="http://schemas.microsoft.com/office/drawing/2014/main" id="{40FD61ED-941F-459F-B149-85AE7580B883}"/>
            </a:ext>
          </a:extLst>
        </xdr:cNvPr>
        <xdr:cNvSpPr>
          <a:spLocks noChangeArrowheads="1"/>
        </xdr:cNvSpPr>
      </xdr:nvSpPr>
      <xdr:spPr bwMode="auto">
        <a:xfrm>
          <a:off x="4762500" y="7762875"/>
          <a:ext cx="4029075" cy="82867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5. Sample volume</a:t>
          </a:r>
        </a:p>
        <a:p>
          <a:pPr algn="l" rtl="0">
            <a:defRPr sz="1000"/>
          </a:pPr>
          <a:r>
            <a:rPr lang="en-IE" sz="1100" b="0" i="0" u="none" strike="noStrike" baseline="0">
              <a:solidFill>
                <a:srgbClr val="000000"/>
              </a:solidFill>
              <a:latin typeface="Gill Sans MT"/>
            </a:rPr>
            <a:t>If a sample volume other than 0.1 mL is used, enter the volume.</a:t>
          </a:r>
        </a:p>
      </xdr:txBody>
    </xdr:sp>
    <xdr:clientData/>
  </xdr:twoCellAnchor>
  <xdr:twoCellAnchor>
    <xdr:from>
      <xdr:col>8</xdr:col>
      <xdr:colOff>409575</xdr:colOff>
      <xdr:row>23</xdr:row>
      <xdr:rowOff>161925</xdr:rowOff>
    </xdr:from>
    <xdr:to>
      <xdr:col>9</xdr:col>
      <xdr:colOff>390525</xdr:colOff>
      <xdr:row>31</xdr:row>
      <xdr:rowOff>28575</xdr:rowOff>
    </xdr:to>
    <xdr:sp macro="" textlink="">
      <xdr:nvSpPr>
        <xdr:cNvPr id="6395" name="Line 68">
          <a:extLst>
            <a:ext uri="{FF2B5EF4-FFF2-40B4-BE49-F238E27FC236}">
              <a16:creationId xmlns:a16="http://schemas.microsoft.com/office/drawing/2014/main" id="{82879246-0C27-4501-9246-2F882D3C78E4}"/>
            </a:ext>
          </a:extLst>
        </xdr:cNvPr>
        <xdr:cNvSpPr>
          <a:spLocks noChangeShapeType="1"/>
        </xdr:cNvSpPr>
      </xdr:nvSpPr>
      <xdr:spPr bwMode="auto">
        <a:xfrm flipH="1" flipV="1">
          <a:off x="5048250" y="7372350"/>
          <a:ext cx="609600" cy="1390650"/>
        </a:xfrm>
        <a:prstGeom prst="line">
          <a:avLst/>
        </a:prstGeom>
        <a:noFill/>
        <a:ln w="9525">
          <a:solidFill>
            <a:srgbClr xmlns:mc="http://schemas.openxmlformats.org/markup-compatibility/2006" xmlns:a14="http://schemas.microsoft.com/office/drawing/2010/main" val="333333" mc:Ignorable="a14" a14:legacySpreadsheetColorIndex="63"/>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171450</xdr:colOff>
      <xdr:row>31</xdr:row>
      <xdr:rowOff>19050</xdr:rowOff>
    </xdr:from>
    <xdr:to>
      <xdr:col>15</xdr:col>
      <xdr:colOff>323850</xdr:colOff>
      <xdr:row>35</xdr:row>
      <xdr:rowOff>0</xdr:rowOff>
    </xdr:to>
    <xdr:sp macro="" textlink="">
      <xdr:nvSpPr>
        <xdr:cNvPr id="6209" name="Rectangle 65">
          <a:extLst>
            <a:ext uri="{FF2B5EF4-FFF2-40B4-BE49-F238E27FC236}">
              <a16:creationId xmlns:a16="http://schemas.microsoft.com/office/drawing/2014/main" id="{BFE9BEBD-DF39-4F79-98F0-291C30F22AF3}"/>
            </a:ext>
          </a:extLst>
        </xdr:cNvPr>
        <xdr:cNvSpPr>
          <a:spLocks noChangeArrowheads="1"/>
        </xdr:cNvSpPr>
      </xdr:nvSpPr>
      <xdr:spPr bwMode="auto">
        <a:xfrm>
          <a:off x="5438775" y="8753475"/>
          <a:ext cx="3352800" cy="74295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6.  Sample dilution</a:t>
          </a:r>
        </a:p>
        <a:p>
          <a:pPr algn="l" rtl="0">
            <a:defRPr sz="1000"/>
          </a:pPr>
          <a:r>
            <a:rPr lang="en-IE" sz="1100" b="0" i="0" u="none" strike="noStrike" baseline="0">
              <a:solidFill>
                <a:srgbClr val="000000"/>
              </a:solidFill>
              <a:latin typeface="Gill Sans MT"/>
            </a:rPr>
            <a:t>If samples are diluted before assay, enter the dilution factor (e.g. 10 for 10-fold).</a:t>
          </a:r>
        </a:p>
      </xdr:txBody>
    </xdr:sp>
    <xdr:clientData/>
  </xdr:twoCellAnchor>
  <xdr:twoCellAnchor>
    <xdr:from>
      <xdr:col>14</xdr:col>
      <xdr:colOff>9525</xdr:colOff>
      <xdr:row>6</xdr:row>
      <xdr:rowOff>533400</xdr:rowOff>
    </xdr:from>
    <xdr:to>
      <xdr:col>15</xdr:col>
      <xdr:colOff>552450</xdr:colOff>
      <xdr:row>7</xdr:row>
      <xdr:rowOff>200025</xdr:rowOff>
    </xdr:to>
    <xdr:sp macro="" textlink="">
      <xdr:nvSpPr>
        <xdr:cNvPr id="6213" name="Text Box 69">
          <a:hlinkClick xmlns:r="http://schemas.openxmlformats.org/officeDocument/2006/relationships" r:id="rId5"/>
          <a:extLst>
            <a:ext uri="{FF2B5EF4-FFF2-40B4-BE49-F238E27FC236}">
              <a16:creationId xmlns:a16="http://schemas.microsoft.com/office/drawing/2014/main" id="{15FDE02F-3877-4BBB-9222-523CB73E8E6F}"/>
            </a:ext>
          </a:extLst>
        </xdr:cNvPr>
        <xdr:cNvSpPr txBox="1">
          <a:spLocks noChangeArrowheads="1"/>
        </xdr:cNvSpPr>
      </xdr:nvSpPr>
      <xdr:spPr bwMode="auto">
        <a:xfrm>
          <a:off x="7743825" y="1885950"/>
          <a:ext cx="1171575"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Contact Us</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87486</xdr:rowOff>
    </xdr:from>
    <xdr:to>
      <xdr:col>19</xdr:col>
      <xdr:colOff>0</xdr:colOff>
      <xdr:row>2</xdr:row>
      <xdr:rowOff>58641</xdr:rowOff>
    </xdr:to>
    <xdr:pic>
      <xdr:nvPicPr>
        <xdr:cNvPr id="2150" name="Picture 44">
          <a:extLst>
            <a:ext uri="{FF2B5EF4-FFF2-40B4-BE49-F238E27FC236}">
              <a16:creationId xmlns:a16="http://schemas.microsoft.com/office/drawing/2014/main" id="{10C81C67-353A-4F5F-B85E-DEEC9EE254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16159" y="87486"/>
          <a:ext cx="8409878" cy="136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180975</xdr:colOff>
      <xdr:row>12</xdr:row>
      <xdr:rowOff>47625</xdr:rowOff>
    </xdr:from>
    <xdr:to>
      <xdr:col>11</xdr:col>
      <xdr:colOff>266700</xdr:colOff>
      <xdr:row>12</xdr:row>
      <xdr:rowOff>152400</xdr:rowOff>
    </xdr:to>
    <xdr:sp macro="" textlink="">
      <xdr:nvSpPr>
        <xdr:cNvPr id="2152" name="AutoShape 11">
          <a:extLst>
            <a:ext uri="{FF2B5EF4-FFF2-40B4-BE49-F238E27FC236}">
              <a16:creationId xmlns:a16="http://schemas.microsoft.com/office/drawing/2014/main" id="{3A9B31AB-B7E4-4FFC-B56E-DF3291ED21FF}"/>
            </a:ext>
          </a:extLst>
        </xdr:cNvPr>
        <xdr:cNvSpPr>
          <a:spLocks noChangeArrowheads="1"/>
        </xdr:cNvSpPr>
      </xdr:nvSpPr>
      <xdr:spPr bwMode="auto">
        <a:xfrm>
          <a:off x="5476875" y="3371850"/>
          <a:ext cx="85725" cy="104775"/>
        </a:xfrm>
        <a:prstGeom prst="triangle">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381000</xdr:colOff>
      <xdr:row>3</xdr:row>
      <xdr:rowOff>85725</xdr:rowOff>
    </xdr:from>
    <xdr:to>
      <xdr:col>17</xdr:col>
      <xdr:colOff>457200</xdr:colOff>
      <xdr:row>4</xdr:row>
      <xdr:rowOff>76200</xdr:rowOff>
    </xdr:to>
    <xdr:sp macro="" textlink="">
      <xdr:nvSpPr>
        <xdr:cNvPr id="2075" name="Text Box 27">
          <a:hlinkClick xmlns:r="http://schemas.openxmlformats.org/officeDocument/2006/relationships" r:id="rId2"/>
          <a:extLst>
            <a:ext uri="{FF2B5EF4-FFF2-40B4-BE49-F238E27FC236}">
              <a16:creationId xmlns:a16="http://schemas.microsoft.com/office/drawing/2014/main" id="{962D9035-8A8D-41F2-BC39-1F3DBA1A0742}"/>
            </a:ext>
          </a:extLst>
        </xdr:cNvPr>
        <xdr:cNvSpPr txBox="1">
          <a:spLocks noChangeArrowheads="1"/>
        </xdr:cNvSpPr>
      </xdr:nvSpPr>
      <xdr:spPr bwMode="auto">
        <a:xfrm>
          <a:off x="7315200" y="1638300"/>
          <a:ext cx="800100" cy="1809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Instructions</a:t>
          </a:r>
        </a:p>
      </xdr:txBody>
    </xdr:sp>
    <xdr:clientData fPrintsWithSheet="0"/>
  </xdr:twoCellAnchor>
  <xdr:twoCellAnchor>
    <xdr:from>
      <xdr:col>15</xdr:col>
      <xdr:colOff>381000</xdr:colOff>
      <xdr:row>4</xdr:row>
      <xdr:rowOff>104775</xdr:rowOff>
    </xdr:from>
    <xdr:to>
      <xdr:col>17</xdr:col>
      <xdr:colOff>457200</xdr:colOff>
      <xdr:row>5</xdr:row>
      <xdr:rowOff>114300</xdr:rowOff>
    </xdr:to>
    <xdr:sp macro="" textlink="">
      <xdr:nvSpPr>
        <xdr:cNvPr id="2076" name="Text Box 28">
          <a:hlinkClick xmlns:r="http://schemas.openxmlformats.org/officeDocument/2006/relationships" r:id="rId3"/>
          <a:extLst>
            <a:ext uri="{FF2B5EF4-FFF2-40B4-BE49-F238E27FC236}">
              <a16:creationId xmlns:a16="http://schemas.microsoft.com/office/drawing/2014/main" id="{96E1E8C3-8C6C-46E8-91BE-20C0C171B4AB}"/>
            </a:ext>
          </a:extLst>
        </xdr:cNvPr>
        <xdr:cNvSpPr txBox="1">
          <a:spLocks noChangeArrowheads="1"/>
        </xdr:cNvSpPr>
      </xdr:nvSpPr>
      <xdr:spPr bwMode="auto">
        <a:xfrm>
          <a:off x="7315200" y="1847850"/>
          <a:ext cx="80010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Contact Us</a:t>
          </a:r>
        </a:p>
      </xdr:txBody>
    </xdr:sp>
    <xdr:clientData fPrintsWithSheet="0"/>
  </xdr:twoCellAnchor>
  <xdr:twoCellAnchor>
    <xdr:from>
      <xdr:col>15</xdr:col>
      <xdr:colOff>381000</xdr:colOff>
      <xdr:row>4</xdr:row>
      <xdr:rowOff>85725</xdr:rowOff>
    </xdr:from>
    <xdr:to>
      <xdr:col>17</xdr:col>
      <xdr:colOff>85725</xdr:colOff>
      <xdr:row>4</xdr:row>
      <xdr:rowOff>85725</xdr:rowOff>
    </xdr:to>
    <xdr:sp macro="" textlink="">
      <xdr:nvSpPr>
        <xdr:cNvPr id="2155" name="Line 29">
          <a:extLst>
            <a:ext uri="{FF2B5EF4-FFF2-40B4-BE49-F238E27FC236}">
              <a16:creationId xmlns:a16="http://schemas.microsoft.com/office/drawing/2014/main" id="{32623497-65F1-4C0B-8F19-B54456A055A3}"/>
            </a:ext>
          </a:extLst>
        </xdr:cNvPr>
        <xdr:cNvSpPr>
          <a:spLocks noChangeShapeType="1"/>
        </xdr:cNvSpPr>
      </xdr:nvSpPr>
      <xdr:spPr bwMode="auto">
        <a:xfrm>
          <a:off x="7315200" y="1828800"/>
          <a:ext cx="4286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15</xdr:col>
      <xdr:colOff>381000</xdr:colOff>
      <xdr:row>4</xdr:row>
      <xdr:rowOff>85725</xdr:rowOff>
    </xdr:from>
    <xdr:to>
      <xdr:col>17</xdr:col>
      <xdr:colOff>66675</xdr:colOff>
      <xdr:row>4</xdr:row>
      <xdr:rowOff>85725</xdr:rowOff>
    </xdr:to>
    <xdr:sp macro="" textlink="">
      <xdr:nvSpPr>
        <xdr:cNvPr id="2156" name="Line 30">
          <a:extLst>
            <a:ext uri="{FF2B5EF4-FFF2-40B4-BE49-F238E27FC236}">
              <a16:creationId xmlns:a16="http://schemas.microsoft.com/office/drawing/2014/main" id="{86A8B794-931B-4F8E-9792-A846B671596B}"/>
            </a:ext>
          </a:extLst>
        </xdr:cNvPr>
        <xdr:cNvSpPr>
          <a:spLocks noChangeShapeType="1"/>
        </xdr:cNvSpPr>
      </xdr:nvSpPr>
      <xdr:spPr bwMode="auto">
        <a:xfrm flipH="1">
          <a:off x="7315200" y="1828800"/>
          <a:ext cx="4095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15</xdr:col>
      <xdr:colOff>381000</xdr:colOff>
      <xdr:row>4</xdr:row>
      <xdr:rowOff>114300</xdr:rowOff>
    </xdr:from>
    <xdr:to>
      <xdr:col>17</xdr:col>
      <xdr:colOff>180975</xdr:colOff>
      <xdr:row>4</xdr:row>
      <xdr:rowOff>114300</xdr:rowOff>
    </xdr:to>
    <xdr:sp macro="" textlink="">
      <xdr:nvSpPr>
        <xdr:cNvPr id="2157" name="Line 31">
          <a:extLst>
            <a:ext uri="{FF2B5EF4-FFF2-40B4-BE49-F238E27FC236}">
              <a16:creationId xmlns:a16="http://schemas.microsoft.com/office/drawing/2014/main" id="{5D1C1F9E-F40B-4681-9B50-FCC0D2CA0DFD}"/>
            </a:ext>
          </a:extLst>
        </xdr:cNvPr>
        <xdr:cNvSpPr>
          <a:spLocks noChangeShapeType="1"/>
        </xdr:cNvSpPr>
      </xdr:nvSpPr>
      <xdr:spPr bwMode="auto">
        <a:xfrm flipH="1">
          <a:off x="7315200" y="1857375"/>
          <a:ext cx="5238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15</xdr:col>
      <xdr:colOff>381000</xdr:colOff>
      <xdr:row>2</xdr:row>
      <xdr:rowOff>76200</xdr:rowOff>
    </xdr:from>
    <xdr:to>
      <xdr:col>19</xdr:col>
      <xdr:colOff>9525</xdr:colOff>
      <xdr:row>3</xdr:row>
      <xdr:rowOff>76200</xdr:rowOff>
    </xdr:to>
    <xdr:sp macro="" textlink="">
      <xdr:nvSpPr>
        <xdr:cNvPr id="2080" name="Text Box 32">
          <a:hlinkClick xmlns:r="http://schemas.openxmlformats.org/officeDocument/2006/relationships" r:id="rId4"/>
          <a:extLst>
            <a:ext uri="{FF2B5EF4-FFF2-40B4-BE49-F238E27FC236}">
              <a16:creationId xmlns:a16="http://schemas.microsoft.com/office/drawing/2014/main" id="{A0AA89ED-839A-4825-BE64-ACE9030592CF}"/>
            </a:ext>
          </a:extLst>
        </xdr:cNvPr>
        <xdr:cNvSpPr txBox="1">
          <a:spLocks noChangeArrowheads="1"/>
        </xdr:cNvSpPr>
      </xdr:nvSpPr>
      <xdr:spPr bwMode="auto">
        <a:xfrm>
          <a:off x="7315200" y="1438275"/>
          <a:ext cx="12382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Creep Calculation</a:t>
          </a:r>
        </a:p>
      </xdr:txBody>
    </xdr:sp>
    <xdr:clientData fPrintsWithSheet="0"/>
  </xdr:twoCellAnchor>
  <xdr:twoCellAnchor>
    <xdr:from>
      <xdr:col>2</xdr:col>
      <xdr:colOff>19050</xdr:colOff>
      <xdr:row>33</xdr:row>
      <xdr:rowOff>171450</xdr:rowOff>
    </xdr:from>
    <xdr:to>
      <xdr:col>4</xdr:col>
      <xdr:colOff>114300</xdr:colOff>
      <xdr:row>34</xdr:row>
      <xdr:rowOff>161925</xdr:rowOff>
    </xdr:to>
    <xdr:sp macro="" textlink="">
      <xdr:nvSpPr>
        <xdr:cNvPr id="2081" name="Text Box 33">
          <a:hlinkClick xmlns:r="http://schemas.openxmlformats.org/officeDocument/2006/relationships" r:id="rId5"/>
          <a:extLst>
            <a:ext uri="{FF2B5EF4-FFF2-40B4-BE49-F238E27FC236}">
              <a16:creationId xmlns:a16="http://schemas.microsoft.com/office/drawing/2014/main" id="{D62F870E-ED56-41EE-8601-B93224758059}"/>
            </a:ext>
          </a:extLst>
        </xdr:cNvPr>
        <xdr:cNvSpPr txBox="1">
          <a:spLocks noChangeArrowheads="1"/>
        </xdr:cNvSpPr>
      </xdr:nvSpPr>
      <xdr:spPr bwMode="auto">
        <a:xfrm>
          <a:off x="247650" y="8029575"/>
          <a:ext cx="1419225" cy="1809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Back to Top of Page</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104775</xdr:colOff>
      <xdr:row>0</xdr:row>
      <xdr:rowOff>90574</xdr:rowOff>
    </xdr:from>
    <xdr:to>
      <xdr:col>23</xdr:col>
      <xdr:colOff>0</xdr:colOff>
      <xdr:row>5</xdr:row>
      <xdr:rowOff>280203</xdr:rowOff>
    </xdr:to>
    <xdr:pic>
      <xdr:nvPicPr>
        <xdr:cNvPr id="3199" name="Picture 61">
          <a:extLst>
            <a:ext uri="{FF2B5EF4-FFF2-40B4-BE49-F238E27FC236}">
              <a16:creationId xmlns:a16="http://schemas.microsoft.com/office/drawing/2014/main" id="{CB982A68-CEED-4E78-9005-2BB2BF1684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16391" y="90574"/>
          <a:ext cx="8467725" cy="1374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17</xdr:col>
      <xdr:colOff>38100</xdr:colOff>
      <xdr:row>10</xdr:row>
      <xdr:rowOff>85725</xdr:rowOff>
    </xdr:from>
    <xdr:to>
      <xdr:col>21</xdr:col>
      <xdr:colOff>2867025</xdr:colOff>
      <xdr:row>38</xdr:row>
      <xdr:rowOff>0</xdr:rowOff>
    </xdr:to>
    <xdr:graphicFrame macro="">
      <xdr:nvGraphicFramePr>
        <xdr:cNvPr id="3200" name="Chart 8">
          <a:extLst>
            <a:ext uri="{FF2B5EF4-FFF2-40B4-BE49-F238E27FC236}">
              <a16:creationId xmlns:a16="http://schemas.microsoft.com/office/drawing/2014/main" id="{1FE1AA77-45BD-4937-AE60-BFBF4C4A95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1809750</xdr:colOff>
      <xdr:row>6</xdr:row>
      <xdr:rowOff>142875</xdr:rowOff>
    </xdr:from>
    <xdr:to>
      <xdr:col>21</xdr:col>
      <xdr:colOff>2581275</xdr:colOff>
      <xdr:row>7</xdr:row>
      <xdr:rowOff>161925</xdr:rowOff>
    </xdr:to>
    <xdr:sp macro="" textlink="">
      <xdr:nvSpPr>
        <xdr:cNvPr id="3092" name="Text Box 20">
          <a:hlinkClick xmlns:r="http://schemas.openxmlformats.org/officeDocument/2006/relationships" r:id="rId3"/>
          <a:extLst>
            <a:ext uri="{FF2B5EF4-FFF2-40B4-BE49-F238E27FC236}">
              <a16:creationId xmlns:a16="http://schemas.microsoft.com/office/drawing/2014/main" id="{0D426855-AFD0-4700-8F8D-6E82021E0839}"/>
            </a:ext>
          </a:extLst>
        </xdr:cNvPr>
        <xdr:cNvSpPr txBox="1">
          <a:spLocks noChangeArrowheads="1"/>
        </xdr:cNvSpPr>
      </xdr:nvSpPr>
      <xdr:spPr bwMode="auto">
        <a:xfrm>
          <a:off x="7343775" y="1647825"/>
          <a:ext cx="7715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Instructions</a:t>
          </a:r>
        </a:p>
      </xdr:txBody>
    </xdr:sp>
    <xdr:clientData fPrintsWithSheet="0"/>
  </xdr:twoCellAnchor>
  <xdr:twoCellAnchor>
    <xdr:from>
      <xdr:col>21</xdr:col>
      <xdr:colOff>1809750</xdr:colOff>
      <xdr:row>7</xdr:row>
      <xdr:rowOff>152400</xdr:rowOff>
    </xdr:from>
    <xdr:to>
      <xdr:col>21</xdr:col>
      <xdr:colOff>2590800</xdr:colOff>
      <xdr:row>9</xdr:row>
      <xdr:rowOff>76200</xdr:rowOff>
    </xdr:to>
    <xdr:sp macro="" textlink="">
      <xdr:nvSpPr>
        <xdr:cNvPr id="3094" name="Text Box 22">
          <a:hlinkClick xmlns:r="http://schemas.openxmlformats.org/officeDocument/2006/relationships" r:id="rId4"/>
          <a:extLst>
            <a:ext uri="{FF2B5EF4-FFF2-40B4-BE49-F238E27FC236}">
              <a16:creationId xmlns:a16="http://schemas.microsoft.com/office/drawing/2014/main" id="{CCB0B093-B7CF-49E8-9801-D26E4921ACDE}"/>
            </a:ext>
          </a:extLst>
        </xdr:cNvPr>
        <xdr:cNvSpPr txBox="1">
          <a:spLocks noChangeArrowheads="1"/>
        </xdr:cNvSpPr>
      </xdr:nvSpPr>
      <xdr:spPr bwMode="auto">
        <a:xfrm>
          <a:off x="7343775" y="1847850"/>
          <a:ext cx="781050"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Contact Us</a:t>
          </a:r>
        </a:p>
      </xdr:txBody>
    </xdr:sp>
    <xdr:clientData fPrintsWithSheet="0"/>
  </xdr:twoCellAnchor>
  <xdr:twoCellAnchor>
    <xdr:from>
      <xdr:col>21</xdr:col>
      <xdr:colOff>1809750</xdr:colOff>
      <xdr:row>5</xdr:row>
      <xdr:rowOff>276225</xdr:rowOff>
    </xdr:from>
    <xdr:to>
      <xdr:col>23</xdr:col>
      <xdr:colOff>66675</xdr:colOff>
      <xdr:row>6</xdr:row>
      <xdr:rowOff>114300</xdr:rowOff>
    </xdr:to>
    <xdr:sp macro="" textlink="">
      <xdr:nvSpPr>
        <xdr:cNvPr id="3101" name="Text Box 29">
          <a:hlinkClick xmlns:r="http://schemas.openxmlformats.org/officeDocument/2006/relationships" r:id="rId5"/>
          <a:extLst>
            <a:ext uri="{FF2B5EF4-FFF2-40B4-BE49-F238E27FC236}">
              <a16:creationId xmlns:a16="http://schemas.microsoft.com/office/drawing/2014/main" id="{146C3E1E-0F3E-4667-886F-51838414FBCC}"/>
            </a:ext>
          </a:extLst>
        </xdr:cNvPr>
        <xdr:cNvSpPr txBox="1">
          <a:spLocks noChangeArrowheads="1"/>
        </xdr:cNvSpPr>
      </xdr:nvSpPr>
      <xdr:spPr bwMode="auto">
        <a:xfrm>
          <a:off x="7343775" y="1447800"/>
          <a:ext cx="12858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Use MegaCalc</a:t>
          </a:r>
        </a:p>
      </xdr:txBody>
    </xdr:sp>
    <xdr:clientData fPrintsWithSheet="0"/>
  </xdr:twoCellAnchor>
  <xdr:twoCellAnchor>
    <xdr:from>
      <xdr:col>3</xdr:col>
      <xdr:colOff>19050</xdr:colOff>
      <xdr:row>36</xdr:row>
      <xdr:rowOff>76200</xdr:rowOff>
    </xdr:from>
    <xdr:to>
      <xdr:col>12</xdr:col>
      <xdr:colOff>152400</xdr:colOff>
      <xdr:row>37</xdr:row>
      <xdr:rowOff>76200</xdr:rowOff>
    </xdr:to>
    <xdr:sp macro="" textlink="">
      <xdr:nvSpPr>
        <xdr:cNvPr id="3106" name="Text Box 34">
          <a:hlinkClick xmlns:r="http://schemas.openxmlformats.org/officeDocument/2006/relationships" r:id="rId6"/>
          <a:extLst>
            <a:ext uri="{FF2B5EF4-FFF2-40B4-BE49-F238E27FC236}">
              <a16:creationId xmlns:a16="http://schemas.microsoft.com/office/drawing/2014/main" id="{722A1D1F-BFD2-4570-B2CC-C56BB7AE7717}"/>
            </a:ext>
          </a:extLst>
        </xdr:cNvPr>
        <xdr:cNvSpPr txBox="1">
          <a:spLocks noChangeArrowheads="1"/>
        </xdr:cNvSpPr>
      </xdr:nvSpPr>
      <xdr:spPr bwMode="auto">
        <a:xfrm>
          <a:off x="257175" y="7200900"/>
          <a:ext cx="13049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Back to Top of Page</a:t>
          </a:r>
        </a:p>
      </xdr:txBody>
    </xdr:sp>
    <xdr:clientData fPrintsWithSheet="0"/>
  </xdr:twoCellAnchor>
  <xdr:twoCellAnchor editAs="oneCell">
    <xdr:from>
      <xdr:col>18</xdr:col>
      <xdr:colOff>390525</xdr:colOff>
      <xdr:row>9</xdr:row>
      <xdr:rowOff>28575</xdr:rowOff>
    </xdr:from>
    <xdr:to>
      <xdr:col>21</xdr:col>
      <xdr:colOff>142875</xdr:colOff>
      <xdr:row>10</xdr:row>
      <xdr:rowOff>19050</xdr:rowOff>
    </xdr:to>
    <xdr:sp macro="" textlink="">
      <xdr:nvSpPr>
        <xdr:cNvPr id="3109" name="Text Box 37">
          <a:extLst>
            <a:ext uri="{FF2B5EF4-FFF2-40B4-BE49-F238E27FC236}">
              <a16:creationId xmlns:a16="http://schemas.microsoft.com/office/drawing/2014/main" id="{A74C3F20-E28F-41F0-8C58-0F3A6AEC612F}"/>
            </a:ext>
          </a:extLst>
        </xdr:cNvPr>
        <xdr:cNvSpPr txBox="1">
          <a:spLocks noChangeArrowheads="1"/>
        </xdr:cNvSpPr>
      </xdr:nvSpPr>
      <xdr:spPr bwMode="auto">
        <a:xfrm>
          <a:off x="3971925" y="1990725"/>
          <a:ext cx="1704975" cy="1809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36576" rIns="0" bIns="0" anchor="t" upright="1"/>
        <a:lstStyle/>
        <a:p>
          <a:pPr algn="l" rtl="0">
            <a:defRPr sz="1000"/>
          </a:pPr>
          <a:r>
            <a:rPr lang="en-IE" sz="900" b="0" i="0" u="none" strike="noStrike" baseline="0">
              <a:solidFill>
                <a:srgbClr val="000000"/>
              </a:solidFill>
              <a:latin typeface="Gill Sans MT"/>
            </a:rPr>
            <a:t>Click to choose a sample</a:t>
          </a:r>
        </a:p>
      </xdr:txBody>
    </xdr:sp>
    <xdr:clientData/>
  </xdr:twoCellAnchor>
  <xdr:twoCellAnchor>
    <xdr:from>
      <xdr:col>18</xdr:col>
      <xdr:colOff>152400</xdr:colOff>
      <xdr:row>9</xdr:row>
      <xdr:rowOff>104775</xdr:rowOff>
    </xdr:from>
    <xdr:to>
      <xdr:col>18</xdr:col>
      <xdr:colOff>361950</xdr:colOff>
      <xdr:row>9</xdr:row>
      <xdr:rowOff>104775</xdr:rowOff>
    </xdr:to>
    <xdr:sp macro="" textlink="">
      <xdr:nvSpPr>
        <xdr:cNvPr id="3209" name="Line 38">
          <a:extLst>
            <a:ext uri="{FF2B5EF4-FFF2-40B4-BE49-F238E27FC236}">
              <a16:creationId xmlns:a16="http://schemas.microsoft.com/office/drawing/2014/main" id="{32963106-0A55-49FE-BE0F-F328161B3ADC}"/>
            </a:ext>
          </a:extLst>
        </xdr:cNvPr>
        <xdr:cNvSpPr>
          <a:spLocks noChangeShapeType="1"/>
        </xdr:cNvSpPr>
      </xdr:nvSpPr>
      <xdr:spPr bwMode="auto">
        <a:xfrm flipH="1">
          <a:off x="3733800" y="2066925"/>
          <a:ext cx="209550" cy="0"/>
        </a:xfrm>
        <a:prstGeom prst="line">
          <a:avLst/>
        </a:prstGeom>
        <a:noFill/>
        <a:ln w="9525">
          <a:solidFill>
            <a:srgbClr xmlns:mc="http://schemas.openxmlformats.org/markup-compatibility/2006" xmlns:a14="http://schemas.microsoft.com/office/drawing/2010/main" val="333333" mc:Ignorable="a14" a14:legacySpreadsheetColorIndex="63"/>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upportcs.megazyme.com/support/home" TargetMode="External"/><Relationship Id="rId7" Type="http://schemas.openxmlformats.org/officeDocument/2006/relationships/comments" Target="../comments1.xml"/><Relationship Id="rId2" Type="http://schemas.openxmlformats.org/officeDocument/2006/relationships/hyperlink" Target="http://www.megazyme.com/" TargetMode="External"/><Relationship Id="rId1" Type="http://schemas.openxmlformats.org/officeDocument/2006/relationships/hyperlink" Target="mailto:info@megazyme.com"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hyperlink" Target="http://support.megazyme.com/support/home"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1"/>
  <sheetViews>
    <sheetView tabSelected="1" topLeftCell="A25" zoomScaleNormal="100" workbookViewId="0">
      <selection activeCell="O49" sqref="O49"/>
    </sheetView>
  </sheetViews>
  <sheetFormatPr defaultColWidth="12.28515625" defaultRowHeight="15" x14ac:dyDescent="0.3"/>
  <cols>
    <col min="1" max="2" width="1.7109375" style="26" customWidth="1"/>
    <col min="3" max="3" width="14.85546875" style="43" customWidth="1"/>
    <col min="4" max="4" width="15.28515625" style="26" customWidth="1"/>
    <col min="5" max="7" width="8.28515625" style="26" customWidth="1"/>
    <col min="8" max="8" width="11.140625" style="26" customWidth="1"/>
    <col min="9" max="9" width="9.42578125" style="26" customWidth="1"/>
    <col min="10" max="10" width="7.7109375" style="26" customWidth="1"/>
    <col min="11" max="11" width="1.42578125" style="26" customWidth="1"/>
    <col min="12" max="12" width="9.42578125" style="26" customWidth="1"/>
    <col min="13" max="13" width="10.140625" style="26" customWidth="1"/>
    <col min="14" max="14" width="8.28515625" style="26" customWidth="1"/>
    <col min="15" max="15" width="11" style="26" customWidth="1"/>
    <col min="16" max="16" width="6.7109375" style="26" customWidth="1"/>
    <col min="17" max="17" width="73.140625" style="26" customWidth="1"/>
    <col min="18" max="16384" width="12.28515625" style="26"/>
  </cols>
  <sheetData>
    <row r="1" spans="1:17" ht="7.7" customHeight="1" x14ac:dyDescent="0.3">
      <c r="A1" s="24"/>
      <c r="B1" s="24"/>
      <c r="C1" s="39"/>
      <c r="D1" s="24"/>
      <c r="E1" s="24"/>
      <c r="F1" s="24"/>
      <c r="G1" s="24"/>
      <c r="H1" s="24"/>
      <c r="I1" s="24"/>
      <c r="J1" s="24"/>
      <c r="K1" s="24"/>
      <c r="L1" s="24"/>
      <c r="M1" s="24"/>
      <c r="N1" s="24"/>
      <c r="O1" s="24"/>
      <c r="P1" s="24"/>
      <c r="Q1" s="24"/>
    </row>
    <row r="2" spans="1:17" ht="13.7" customHeight="1" x14ac:dyDescent="0.3">
      <c r="A2" s="24"/>
      <c r="B2" s="27"/>
      <c r="C2" s="40"/>
      <c r="D2" s="27"/>
      <c r="E2" s="27"/>
      <c r="F2" s="27"/>
      <c r="G2" s="27"/>
      <c r="H2" s="27"/>
      <c r="I2" s="27"/>
      <c r="J2" s="27"/>
      <c r="K2" s="27"/>
      <c r="L2" s="27"/>
      <c r="M2" s="27"/>
      <c r="N2" s="27"/>
      <c r="O2" s="27"/>
      <c r="P2" s="27"/>
      <c r="Q2" s="24"/>
    </row>
    <row r="3" spans="1:17" ht="27" customHeight="1" x14ac:dyDescent="0.3">
      <c r="A3" s="24"/>
      <c r="B3" s="27"/>
      <c r="C3" s="40"/>
      <c r="D3" s="28"/>
      <c r="E3" s="28"/>
      <c r="F3" s="28"/>
      <c r="G3" s="28"/>
      <c r="H3" s="28"/>
      <c r="I3" s="28"/>
      <c r="J3" s="28"/>
      <c r="K3" s="28"/>
      <c r="L3" s="28"/>
      <c r="M3" s="28"/>
      <c r="N3" s="91"/>
      <c r="O3" s="27"/>
      <c r="P3" s="27"/>
      <c r="Q3" s="24"/>
    </row>
    <row r="4" spans="1:17" ht="27" customHeight="1" x14ac:dyDescent="0.3">
      <c r="A4" s="24"/>
      <c r="B4" s="27"/>
      <c r="C4" s="40"/>
      <c r="D4" s="28"/>
      <c r="E4" s="28"/>
      <c r="F4" s="28"/>
      <c r="G4" s="28"/>
      <c r="H4" s="28"/>
      <c r="I4" s="28"/>
      <c r="J4" s="28"/>
      <c r="K4" s="28"/>
      <c r="L4" s="28"/>
      <c r="M4" s="28"/>
      <c r="N4" s="91"/>
      <c r="O4" s="27"/>
      <c r="P4" s="27"/>
      <c r="Q4" s="24"/>
    </row>
    <row r="5" spans="1:17" ht="24.75" customHeight="1" x14ac:dyDescent="0.3">
      <c r="A5" s="24"/>
      <c r="B5" s="27"/>
      <c r="C5" s="41"/>
      <c r="D5" s="61"/>
      <c r="E5" s="61"/>
      <c r="F5" s="61"/>
      <c r="G5" s="61"/>
      <c r="H5" s="61"/>
      <c r="I5" s="61"/>
      <c r="J5" s="61"/>
      <c r="K5" s="61"/>
      <c r="L5" s="61"/>
      <c r="M5" s="61"/>
      <c r="N5" s="91"/>
      <c r="O5" s="27"/>
      <c r="P5" s="27"/>
      <c r="Q5" s="24"/>
    </row>
    <row r="6" spans="1:17" ht="13.7" customHeight="1" x14ac:dyDescent="0.3">
      <c r="A6" s="24"/>
      <c r="B6" s="27"/>
      <c r="C6" s="41"/>
      <c r="D6" s="29"/>
      <c r="E6" s="29"/>
      <c r="F6" s="29"/>
      <c r="G6" s="29"/>
      <c r="H6" s="29"/>
      <c r="I6" s="29"/>
      <c r="J6" s="29"/>
      <c r="K6" s="29"/>
      <c r="L6" s="29"/>
      <c r="M6" s="29"/>
      <c r="N6" s="91"/>
      <c r="O6" s="27"/>
      <c r="P6" s="27"/>
      <c r="Q6" s="24"/>
    </row>
    <row r="7" spans="1:17" s="52" customFormat="1" ht="42.95" customHeight="1" x14ac:dyDescent="0.4">
      <c r="A7" s="24"/>
      <c r="B7" s="27"/>
      <c r="C7" s="92" t="s">
        <v>26</v>
      </c>
      <c r="D7" s="51"/>
      <c r="E7" s="51"/>
      <c r="F7" s="51"/>
      <c r="G7" s="51"/>
      <c r="H7" s="51"/>
      <c r="I7" s="51"/>
      <c r="J7" s="51"/>
      <c r="K7" s="51"/>
      <c r="L7" s="51"/>
      <c r="M7" s="51"/>
      <c r="N7" s="91"/>
      <c r="O7" s="27"/>
      <c r="P7" s="27"/>
      <c r="Q7" s="24"/>
    </row>
    <row r="8" spans="1:17" s="52" customFormat="1" ht="54" customHeight="1" x14ac:dyDescent="0.3">
      <c r="A8" s="24"/>
      <c r="B8" s="27"/>
      <c r="C8" s="121" t="s">
        <v>29</v>
      </c>
      <c r="D8" s="122"/>
      <c r="E8" s="122"/>
      <c r="F8" s="122"/>
      <c r="G8" s="122"/>
      <c r="H8" s="122"/>
      <c r="I8" s="122"/>
      <c r="J8" s="122"/>
      <c r="K8" s="122"/>
      <c r="L8" s="122"/>
      <c r="M8" s="122"/>
      <c r="N8" s="122"/>
      <c r="O8" s="27"/>
      <c r="P8" s="27"/>
      <c r="Q8" s="24"/>
    </row>
    <row r="9" spans="1:17" s="52" customFormat="1" ht="54.95" customHeight="1" x14ac:dyDescent="0.4">
      <c r="A9" s="24"/>
      <c r="B9" s="27"/>
      <c r="C9" s="92" t="s">
        <v>30</v>
      </c>
      <c r="D9" s="53"/>
      <c r="E9" s="53"/>
      <c r="F9" s="53"/>
      <c r="G9" s="53"/>
      <c r="H9" s="53"/>
      <c r="I9" s="53"/>
      <c r="J9" s="53"/>
      <c r="K9" s="53"/>
      <c r="L9" s="53"/>
      <c r="M9" s="53"/>
      <c r="N9" s="27"/>
      <c r="O9" s="27"/>
      <c r="P9" s="27"/>
      <c r="Q9" s="24"/>
    </row>
    <row r="10" spans="1:17" s="52" customFormat="1" ht="18.75" x14ac:dyDescent="0.35">
      <c r="A10" s="24"/>
      <c r="B10" s="27"/>
      <c r="C10" s="88" t="s">
        <v>27</v>
      </c>
      <c r="D10" s="53"/>
      <c r="E10" s="53"/>
      <c r="F10" s="53"/>
      <c r="G10" s="53"/>
      <c r="H10" s="53"/>
      <c r="I10" s="53"/>
      <c r="J10" s="53"/>
      <c r="K10" s="53"/>
      <c r="L10" s="53"/>
      <c r="M10" s="53"/>
      <c r="N10" s="27"/>
      <c r="O10" s="27"/>
      <c r="P10" s="27"/>
      <c r="Q10" s="24"/>
    </row>
    <row r="11" spans="1:17" s="52" customFormat="1" ht="17.25" x14ac:dyDescent="0.35">
      <c r="A11" s="24"/>
      <c r="B11" s="27"/>
      <c r="C11" s="88" t="s">
        <v>14</v>
      </c>
      <c r="D11" s="53"/>
      <c r="E11" s="53"/>
      <c r="F11" s="53"/>
      <c r="G11" s="53"/>
      <c r="H11" s="53"/>
      <c r="I11" s="53"/>
      <c r="J11" s="53"/>
      <c r="K11" s="53"/>
      <c r="L11" s="53"/>
      <c r="M11" s="53"/>
      <c r="N11" s="27"/>
      <c r="O11" s="27"/>
      <c r="P11" s="27"/>
      <c r="Q11" s="24"/>
    </row>
    <row r="12" spans="1:17" s="52" customFormat="1" x14ac:dyDescent="0.3">
      <c r="A12" s="24"/>
      <c r="B12" s="27"/>
      <c r="C12" s="40"/>
      <c r="D12" s="53"/>
      <c r="E12" s="53"/>
      <c r="F12" s="53"/>
      <c r="G12" s="53"/>
      <c r="H12" s="53"/>
      <c r="I12" s="53"/>
      <c r="J12" s="53"/>
      <c r="K12" s="53"/>
      <c r="L12" s="53"/>
      <c r="M12" s="53"/>
      <c r="N12" s="27"/>
      <c r="O12" s="27"/>
      <c r="P12" s="27"/>
      <c r="Q12" s="24"/>
    </row>
    <row r="13" spans="1:17" s="52" customFormat="1" ht="45.95" customHeight="1" x14ac:dyDescent="0.3">
      <c r="A13" s="24"/>
      <c r="B13" s="27"/>
      <c r="C13" s="40"/>
      <c r="D13" s="53"/>
      <c r="E13" s="53"/>
      <c r="F13" s="53"/>
      <c r="G13" s="53"/>
      <c r="H13" s="53"/>
      <c r="I13" s="53"/>
      <c r="J13" s="53"/>
      <c r="K13" s="53"/>
      <c r="L13" s="53"/>
      <c r="M13" s="53"/>
      <c r="N13" s="27"/>
      <c r="O13" s="27"/>
      <c r="P13" s="27"/>
      <c r="Q13" s="24"/>
    </row>
    <row r="14" spans="1:17" s="46" customFormat="1" x14ac:dyDescent="0.3">
      <c r="A14" s="24"/>
      <c r="B14" s="27"/>
      <c r="C14" s="40"/>
      <c r="D14" s="90" t="s">
        <v>20</v>
      </c>
      <c r="E14" s="93"/>
      <c r="F14" s="94"/>
      <c r="G14" s="95"/>
      <c r="H14" s="53"/>
      <c r="I14" s="53"/>
      <c r="J14" s="53"/>
      <c r="K14" s="53"/>
      <c r="L14" s="53"/>
      <c r="M14" s="53"/>
      <c r="N14" s="27"/>
      <c r="O14" s="27"/>
      <c r="P14" s="27"/>
      <c r="Q14" s="24"/>
    </row>
    <row r="15" spans="1:17" s="46" customFormat="1" ht="24.2" customHeight="1" x14ac:dyDescent="0.3">
      <c r="A15" s="24"/>
      <c r="B15" s="27"/>
      <c r="C15" s="40"/>
      <c r="D15" s="26"/>
      <c r="E15" s="96" t="s">
        <v>21</v>
      </c>
      <c r="F15" s="26"/>
      <c r="G15" s="27"/>
      <c r="H15" s="27"/>
      <c r="I15" s="27"/>
      <c r="J15" s="27"/>
      <c r="K15" s="27"/>
      <c r="L15" s="27"/>
      <c r="M15" s="27"/>
      <c r="N15" s="27"/>
      <c r="O15" s="27"/>
      <c r="P15" s="27"/>
      <c r="Q15" s="24"/>
    </row>
    <row r="16" spans="1:17" s="46" customFormat="1" ht="19.5" x14ac:dyDescent="0.4">
      <c r="A16" s="24"/>
      <c r="B16" s="27"/>
      <c r="C16" s="40"/>
      <c r="D16" s="29"/>
      <c r="E16" s="97" t="s">
        <v>18</v>
      </c>
      <c r="F16" s="97" t="s">
        <v>19</v>
      </c>
      <c r="G16" s="29"/>
      <c r="H16" s="29"/>
      <c r="I16" s="29"/>
      <c r="J16" s="27"/>
      <c r="K16" s="27"/>
      <c r="L16" s="27"/>
      <c r="M16" s="27"/>
      <c r="N16" s="27"/>
      <c r="O16" s="27"/>
      <c r="P16" s="27"/>
      <c r="Q16" s="24"/>
    </row>
    <row r="17" spans="1:17" s="52" customFormat="1" x14ac:dyDescent="0.3">
      <c r="A17" s="24"/>
      <c r="B17" s="27"/>
      <c r="C17" s="40"/>
      <c r="D17" s="29">
        <v>1</v>
      </c>
      <c r="E17" s="98"/>
      <c r="F17" s="98"/>
      <c r="G17" s="29"/>
      <c r="H17" s="29"/>
      <c r="I17" s="29"/>
      <c r="J17" s="27"/>
      <c r="K17" s="27"/>
      <c r="L17" s="27"/>
      <c r="M17" s="27"/>
      <c r="N17" s="27"/>
      <c r="O17" s="27"/>
      <c r="P17" s="27"/>
      <c r="Q17" s="24"/>
    </row>
    <row r="18" spans="1:17" s="52" customFormat="1" x14ac:dyDescent="0.3">
      <c r="A18" s="24"/>
      <c r="B18" s="27"/>
      <c r="C18" s="40"/>
      <c r="D18" s="29">
        <v>2</v>
      </c>
      <c r="E18" s="98"/>
      <c r="F18" s="98"/>
      <c r="G18" s="29"/>
      <c r="H18" s="29"/>
      <c r="I18" s="29"/>
      <c r="J18" s="27"/>
      <c r="K18" s="27"/>
      <c r="L18" s="27"/>
      <c r="M18" s="27"/>
      <c r="N18" s="27"/>
      <c r="O18" s="27"/>
      <c r="P18" s="27"/>
      <c r="Q18" s="24"/>
    </row>
    <row r="19" spans="1:17" s="52" customFormat="1" x14ac:dyDescent="0.3">
      <c r="A19" s="24"/>
      <c r="B19" s="27"/>
      <c r="C19" s="40"/>
      <c r="D19" s="27"/>
      <c r="E19" s="27"/>
      <c r="F19" s="27"/>
      <c r="G19" s="27"/>
      <c r="H19" s="27"/>
      <c r="I19" s="27"/>
      <c r="J19" s="29"/>
      <c r="K19" s="29"/>
      <c r="L19" s="29"/>
      <c r="M19" s="29"/>
      <c r="N19" s="27"/>
      <c r="O19" s="27"/>
      <c r="P19" s="27"/>
      <c r="Q19" s="24"/>
    </row>
    <row r="20" spans="1:17" s="52" customFormat="1" x14ac:dyDescent="0.3">
      <c r="A20" s="24"/>
      <c r="B20" s="27"/>
      <c r="C20" s="40"/>
      <c r="D20" s="27"/>
      <c r="E20" s="96" t="s">
        <v>22</v>
      </c>
      <c r="F20" s="27"/>
      <c r="G20" s="27"/>
      <c r="H20" s="27"/>
      <c r="I20" s="27"/>
      <c r="J20" s="27"/>
      <c r="K20" s="27"/>
      <c r="L20" s="96" t="s">
        <v>1</v>
      </c>
      <c r="M20" s="99"/>
      <c r="N20" s="27"/>
      <c r="O20" s="27"/>
      <c r="P20" s="27"/>
      <c r="Q20" s="24"/>
    </row>
    <row r="21" spans="1:17" s="52" customFormat="1" ht="64.5" x14ac:dyDescent="0.3">
      <c r="A21" s="24"/>
      <c r="B21" s="27"/>
      <c r="C21" s="40"/>
      <c r="D21" s="31" t="s">
        <v>0</v>
      </c>
      <c r="E21" s="100" t="s">
        <v>18</v>
      </c>
      <c r="F21" s="100" t="s">
        <v>19</v>
      </c>
      <c r="G21" s="100" t="s">
        <v>23</v>
      </c>
      <c r="H21" s="32" t="s">
        <v>24</v>
      </c>
      <c r="I21" s="32" t="s">
        <v>25</v>
      </c>
      <c r="J21" s="27"/>
      <c r="K21" s="101"/>
      <c r="L21" s="32" t="s">
        <v>37</v>
      </c>
      <c r="M21" s="32" t="s">
        <v>38</v>
      </c>
      <c r="N21" s="32" t="s">
        <v>2</v>
      </c>
      <c r="O21" s="32" t="s">
        <v>39</v>
      </c>
      <c r="P21" s="27"/>
      <c r="Q21" s="24"/>
    </row>
    <row r="22" spans="1:17" s="52" customFormat="1" x14ac:dyDescent="0.3">
      <c r="A22" s="24"/>
      <c r="B22" s="27"/>
      <c r="C22" s="40"/>
      <c r="D22" s="102"/>
      <c r="E22" s="98"/>
      <c r="F22" s="98"/>
      <c r="G22" s="66"/>
      <c r="H22" s="103">
        <v>0.1</v>
      </c>
      <c r="I22" s="102">
        <v>1</v>
      </c>
      <c r="J22" s="27"/>
      <c r="K22" s="27"/>
      <c r="L22" s="66" t="s">
        <v>28</v>
      </c>
      <c r="M22" s="104"/>
      <c r="N22" s="105"/>
      <c r="O22" s="104" t="s">
        <v>28</v>
      </c>
      <c r="P22" s="27"/>
      <c r="Q22" s="24"/>
    </row>
    <row r="23" spans="1:17" s="52" customFormat="1" x14ac:dyDescent="0.3">
      <c r="A23" s="24"/>
      <c r="B23" s="27"/>
      <c r="C23" s="40"/>
      <c r="D23" s="102"/>
      <c r="E23" s="98"/>
      <c r="F23" s="98"/>
      <c r="G23" s="66"/>
      <c r="H23" s="103">
        <v>0.1</v>
      </c>
      <c r="I23" s="102">
        <v>1</v>
      </c>
      <c r="J23" s="27"/>
      <c r="K23" s="27"/>
      <c r="L23" s="66" t="s">
        <v>28</v>
      </c>
      <c r="M23" s="104"/>
      <c r="N23" s="105"/>
      <c r="O23" s="104" t="s">
        <v>28</v>
      </c>
      <c r="P23" s="27"/>
      <c r="Q23" s="24"/>
    </row>
    <row r="24" spans="1:17" s="52" customFormat="1" x14ac:dyDescent="0.3">
      <c r="A24" s="24"/>
      <c r="B24" s="27"/>
      <c r="C24" s="40"/>
      <c r="D24" s="102"/>
      <c r="E24" s="98"/>
      <c r="F24" s="98"/>
      <c r="G24" s="66"/>
      <c r="H24" s="103">
        <v>0.1</v>
      </c>
      <c r="I24" s="102">
        <v>1</v>
      </c>
      <c r="J24" s="27"/>
      <c r="K24" s="27"/>
      <c r="L24" s="66" t="s">
        <v>28</v>
      </c>
      <c r="M24" s="104"/>
      <c r="N24" s="105"/>
      <c r="O24" s="104" t="s">
        <v>28</v>
      </c>
      <c r="P24" s="27"/>
      <c r="Q24" s="24"/>
    </row>
    <row r="25" spans="1:17" s="52" customFormat="1" x14ac:dyDescent="0.3">
      <c r="A25" s="24"/>
      <c r="B25" s="27"/>
      <c r="C25" s="40"/>
      <c r="D25" s="54"/>
      <c r="E25" s="54"/>
      <c r="F25" s="54"/>
      <c r="G25" s="54"/>
      <c r="H25" s="54"/>
      <c r="I25" s="54"/>
      <c r="J25" s="54"/>
      <c r="K25" s="54"/>
      <c r="L25" s="54"/>
      <c r="M25" s="54"/>
      <c r="N25" s="27"/>
      <c r="O25" s="27"/>
      <c r="P25" s="27"/>
      <c r="Q25" s="24"/>
    </row>
    <row r="26" spans="1:17" s="52" customFormat="1" x14ac:dyDescent="0.3">
      <c r="A26" s="24"/>
      <c r="B26" s="27"/>
      <c r="C26" s="40"/>
      <c r="D26" s="54"/>
      <c r="E26" s="54"/>
      <c r="F26" s="54"/>
      <c r="G26" s="54"/>
      <c r="H26" s="54"/>
      <c r="I26" s="54"/>
      <c r="J26" s="54"/>
      <c r="K26" s="54"/>
      <c r="L26" s="54"/>
      <c r="M26" s="54"/>
      <c r="N26" s="27"/>
      <c r="O26" s="27"/>
      <c r="P26" s="27"/>
      <c r="Q26" s="24"/>
    </row>
    <row r="27" spans="1:17" s="52" customFormat="1" x14ac:dyDescent="0.3">
      <c r="A27" s="24"/>
      <c r="B27" s="27"/>
      <c r="C27" s="40"/>
      <c r="D27" s="54"/>
      <c r="E27" s="54"/>
      <c r="F27" s="54"/>
      <c r="G27" s="54"/>
      <c r="H27" s="54"/>
      <c r="I27" s="54"/>
      <c r="J27" s="54"/>
      <c r="K27" s="54"/>
      <c r="L27" s="54"/>
      <c r="M27" s="54"/>
      <c r="N27" s="27"/>
      <c r="O27" s="27"/>
      <c r="P27" s="27"/>
      <c r="Q27" s="24"/>
    </row>
    <row r="28" spans="1:17" s="52" customFormat="1" x14ac:dyDescent="0.3">
      <c r="A28" s="24"/>
      <c r="B28" s="27"/>
      <c r="C28" s="40"/>
      <c r="D28" s="54"/>
      <c r="E28" s="54"/>
      <c r="F28" s="54"/>
      <c r="G28" s="54"/>
      <c r="H28" s="54"/>
      <c r="I28" s="54"/>
      <c r="J28" s="54"/>
      <c r="K28" s="54"/>
      <c r="L28" s="54"/>
      <c r="M28" s="54"/>
      <c r="N28" s="27"/>
      <c r="O28" s="27"/>
      <c r="P28" s="27"/>
      <c r="Q28" s="24"/>
    </row>
    <row r="29" spans="1:17" s="52" customFormat="1" x14ac:dyDescent="0.3">
      <c r="A29" s="24"/>
      <c r="B29" s="27"/>
      <c r="C29" s="40"/>
      <c r="D29" s="54"/>
      <c r="E29" s="54"/>
      <c r="F29" s="54"/>
      <c r="G29" s="54"/>
      <c r="H29" s="54"/>
      <c r="I29" s="54"/>
      <c r="J29" s="54"/>
      <c r="K29" s="54"/>
      <c r="L29" s="54"/>
      <c r="M29" s="54"/>
      <c r="N29" s="27"/>
      <c r="O29" s="27"/>
      <c r="P29" s="27"/>
      <c r="Q29" s="24"/>
    </row>
    <row r="30" spans="1:17" s="52" customFormat="1" x14ac:dyDescent="0.3">
      <c r="A30" s="24"/>
      <c r="B30" s="27"/>
      <c r="C30" s="40"/>
      <c r="D30" s="54"/>
      <c r="E30" s="54"/>
      <c r="F30" s="54"/>
      <c r="G30" s="54"/>
      <c r="H30" s="54"/>
      <c r="I30" s="54"/>
      <c r="J30" s="54"/>
      <c r="K30" s="54"/>
      <c r="L30" s="54"/>
      <c r="M30" s="54"/>
      <c r="N30" s="27"/>
      <c r="O30" s="27"/>
      <c r="P30" s="27"/>
      <c r="Q30" s="24"/>
    </row>
    <row r="31" spans="1:17" s="52" customFormat="1" x14ac:dyDescent="0.3">
      <c r="A31" s="24"/>
      <c r="B31" s="27"/>
      <c r="C31" s="40"/>
      <c r="D31" s="54"/>
      <c r="E31" s="54"/>
      <c r="F31" s="54"/>
      <c r="G31" s="54"/>
      <c r="H31" s="54"/>
      <c r="I31" s="54"/>
      <c r="J31" s="54"/>
      <c r="K31" s="54"/>
      <c r="L31" s="54"/>
      <c r="M31" s="54"/>
      <c r="N31" s="27"/>
      <c r="O31" s="27"/>
      <c r="P31" s="27"/>
      <c r="Q31" s="24"/>
    </row>
    <row r="32" spans="1:17" s="52" customFormat="1" x14ac:dyDescent="0.3">
      <c r="A32" s="24"/>
      <c r="B32" s="27"/>
      <c r="C32" s="40"/>
      <c r="D32" s="54"/>
      <c r="E32" s="54"/>
      <c r="F32" s="54"/>
      <c r="G32" s="54"/>
      <c r="H32" s="54"/>
      <c r="I32" s="54"/>
      <c r="J32" s="54"/>
      <c r="K32" s="54"/>
      <c r="L32" s="54"/>
      <c r="M32" s="54"/>
      <c r="N32" s="27"/>
      <c r="O32" s="27"/>
      <c r="P32" s="27"/>
      <c r="Q32" s="24"/>
    </row>
    <row r="33" spans="1:17" s="52" customFormat="1" x14ac:dyDescent="0.3">
      <c r="A33" s="24"/>
      <c r="B33" s="27"/>
      <c r="C33" s="40"/>
      <c r="D33" s="54"/>
      <c r="E33" s="54"/>
      <c r="F33" s="54"/>
      <c r="G33" s="54"/>
      <c r="H33" s="54"/>
      <c r="I33" s="54"/>
      <c r="J33" s="54"/>
      <c r="K33" s="54"/>
      <c r="L33" s="54"/>
      <c r="M33" s="54"/>
      <c r="N33" s="27"/>
      <c r="O33" s="27"/>
      <c r="P33" s="27"/>
      <c r="Q33" s="24"/>
    </row>
    <row r="34" spans="1:17" s="52" customFormat="1" x14ac:dyDescent="0.3">
      <c r="A34" s="24"/>
      <c r="B34" s="27"/>
      <c r="C34" s="40"/>
      <c r="D34" s="54"/>
      <c r="E34" s="54"/>
      <c r="F34" s="54"/>
      <c r="G34" s="54"/>
      <c r="H34" s="54"/>
      <c r="I34" s="54"/>
      <c r="J34" s="54"/>
      <c r="K34" s="54"/>
      <c r="L34" s="54"/>
      <c r="M34" s="54"/>
      <c r="N34" s="27"/>
      <c r="O34" s="27"/>
      <c r="P34" s="27"/>
      <c r="Q34" s="24"/>
    </row>
    <row r="35" spans="1:17" s="52" customFormat="1" x14ac:dyDescent="0.3">
      <c r="A35" s="24"/>
      <c r="B35" s="27"/>
      <c r="C35" s="40"/>
      <c r="D35" s="54"/>
      <c r="E35" s="54"/>
      <c r="F35" s="54"/>
      <c r="G35" s="54"/>
      <c r="H35" s="54" t="s">
        <v>31</v>
      </c>
      <c r="I35" s="54"/>
      <c r="J35" s="54"/>
      <c r="K35" s="54"/>
      <c r="L35" s="54"/>
      <c r="M35" s="54"/>
      <c r="N35" s="27"/>
      <c r="O35" s="27"/>
      <c r="P35" s="27"/>
      <c r="Q35" s="24"/>
    </row>
    <row r="36" spans="1:17" s="52" customFormat="1" x14ac:dyDescent="0.3">
      <c r="A36" s="24"/>
      <c r="B36" s="27"/>
      <c r="C36" s="40"/>
      <c r="D36" s="54"/>
      <c r="E36" s="54"/>
      <c r="F36" s="54"/>
      <c r="G36" s="54"/>
      <c r="H36" s="54"/>
      <c r="I36" s="54"/>
      <c r="J36" s="54"/>
      <c r="K36" s="54"/>
      <c r="L36" s="54"/>
      <c r="M36" s="54"/>
      <c r="N36" s="27"/>
      <c r="O36" s="27"/>
      <c r="P36" s="27"/>
      <c r="Q36" s="24"/>
    </row>
    <row r="37" spans="1:17" s="52" customFormat="1" ht="72.2" customHeight="1" x14ac:dyDescent="0.3">
      <c r="A37" s="24"/>
      <c r="B37" s="27"/>
      <c r="C37" s="40"/>
      <c r="D37" s="54"/>
      <c r="E37" s="54"/>
      <c r="F37" s="54"/>
      <c r="G37" s="54"/>
      <c r="H37" s="54"/>
      <c r="I37" s="54"/>
      <c r="J37" s="54"/>
      <c r="K37" s="54"/>
      <c r="L37" s="54"/>
      <c r="M37" s="54"/>
      <c r="N37" s="27"/>
      <c r="O37" s="27"/>
      <c r="P37" s="27"/>
      <c r="Q37" s="24"/>
    </row>
    <row r="38" spans="1:17" s="52" customFormat="1" x14ac:dyDescent="0.3">
      <c r="A38" s="24"/>
      <c r="B38" s="27"/>
      <c r="C38" s="40"/>
      <c r="D38" s="55"/>
      <c r="E38" s="55"/>
      <c r="F38" s="55"/>
      <c r="G38" s="55"/>
      <c r="H38" s="55"/>
      <c r="I38" s="55"/>
      <c r="J38" s="55"/>
      <c r="K38" s="55"/>
      <c r="L38" s="55"/>
      <c r="M38" s="55"/>
      <c r="N38" s="27"/>
      <c r="O38" s="27"/>
      <c r="P38" s="27"/>
      <c r="Q38" s="24"/>
    </row>
    <row r="39" spans="1:17" s="52" customFormat="1" ht="28.7" customHeight="1" x14ac:dyDescent="0.3">
      <c r="A39" s="24"/>
      <c r="B39" s="27"/>
      <c r="C39" s="40"/>
      <c r="D39" s="54"/>
      <c r="E39" s="54"/>
      <c r="F39" s="54"/>
      <c r="G39" s="54"/>
      <c r="H39" s="54"/>
      <c r="I39" s="54"/>
      <c r="J39" s="54"/>
      <c r="K39" s="54"/>
      <c r="L39" s="54"/>
      <c r="M39" s="54"/>
      <c r="N39" s="27"/>
      <c r="O39" s="27"/>
      <c r="P39" s="27"/>
      <c r="Q39" s="24"/>
    </row>
    <row r="40" spans="1:17" s="52" customFormat="1" ht="16.7" customHeight="1" x14ac:dyDescent="0.4">
      <c r="A40" s="24"/>
      <c r="B40" s="27"/>
      <c r="C40" s="106" t="s">
        <v>8</v>
      </c>
      <c r="D40" s="82"/>
      <c r="E40" s="82"/>
      <c r="F40" s="82"/>
      <c r="G40" s="82"/>
      <c r="H40" s="82"/>
      <c r="I40" s="82"/>
      <c r="J40" s="82"/>
      <c r="K40" s="82"/>
      <c r="L40" s="82"/>
      <c r="M40" s="82"/>
      <c r="N40" s="83"/>
      <c r="O40" s="27"/>
      <c r="P40" s="27"/>
      <c r="Q40" s="24"/>
    </row>
    <row r="41" spans="1:17" s="57" customFormat="1" ht="24.95" customHeight="1" x14ac:dyDescent="0.35">
      <c r="A41" s="56"/>
      <c r="B41" s="59"/>
      <c r="C41" s="107" t="s">
        <v>9</v>
      </c>
      <c r="D41" s="85"/>
      <c r="E41" s="85"/>
      <c r="F41" s="85"/>
      <c r="G41" s="85"/>
      <c r="I41" s="85"/>
      <c r="J41" s="85"/>
      <c r="K41" s="85"/>
      <c r="L41" s="85"/>
      <c r="M41" s="85"/>
      <c r="N41" s="84"/>
      <c r="O41" s="59"/>
      <c r="P41" s="59"/>
      <c r="Q41" s="56"/>
    </row>
    <row r="42" spans="1:17" s="58" customFormat="1" ht="16.7" customHeight="1" x14ac:dyDescent="0.35">
      <c r="A42" s="56"/>
      <c r="B42" s="59"/>
      <c r="C42" s="123" t="s">
        <v>10</v>
      </c>
      <c r="D42" s="124"/>
      <c r="E42" s="125"/>
      <c r="F42" s="125"/>
      <c r="G42" s="109"/>
      <c r="H42" s="85"/>
      <c r="I42" s="109"/>
      <c r="J42" s="109"/>
      <c r="K42" s="109"/>
      <c r="L42" s="109"/>
      <c r="M42" s="109"/>
      <c r="N42" s="85"/>
      <c r="O42" s="60"/>
      <c r="P42" s="60"/>
      <c r="Q42" s="56"/>
    </row>
    <row r="43" spans="1:17" s="58" customFormat="1" ht="36" customHeight="1" x14ac:dyDescent="0.3">
      <c r="A43" s="56"/>
      <c r="B43" s="59"/>
      <c r="C43" s="124"/>
      <c r="D43" s="124"/>
      <c r="E43" s="125"/>
      <c r="F43" s="125"/>
      <c r="G43" s="109"/>
      <c r="H43" s="110" t="s">
        <v>11</v>
      </c>
      <c r="I43" s="109"/>
      <c r="J43" s="109"/>
      <c r="K43" s="109"/>
      <c r="L43" s="109"/>
      <c r="M43" s="109"/>
      <c r="N43" s="110"/>
      <c r="O43" s="60"/>
      <c r="P43" s="60"/>
      <c r="Q43" s="56"/>
    </row>
    <row r="44" spans="1:17" s="58" customFormat="1" ht="30.95" customHeight="1" x14ac:dyDescent="0.35">
      <c r="A44" s="56"/>
      <c r="B44" s="59"/>
      <c r="C44" s="86" t="s">
        <v>5</v>
      </c>
      <c r="D44" s="86"/>
      <c r="E44" s="86"/>
      <c r="F44" s="86"/>
      <c r="G44" s="86"/>
      <c r="H44" s="111"/>
      <c r="I44" s="86"/>
      <c r="J44" s="86"/>
      <c r="K44" s="86"/>
      <c r="L44" s="86"/>
      <c r="M44" s="86"/>
      <c r="N44" s="111"/>
      <c r="O44" s="60"/>
      <c r="P44" s="60"/>
      <c r="Q44" s="56"/>
    </row>
    <row r="45" spans="1:17" s="58" customFormat="1" ht="16.7" customHeight="1" x14ac:dyDescent="0.35">
      <c r="A45" s="56"/>
      <c r="B45" s="59"/>
      <c r="C45" s="87" t="s">
        <v>12</v>
      </c>
      <c r="D45" s="86"/>
      <c r="E45" s="86"/>
      <c r="F45" s="86"/>
      <c r="G45" s="86"/>
      <c r="H45" s="110" t="s">
        <v>41</v>
      </c>
      <c r="I45" s="86"/>
      <c r="J45" s="86"/>
      <c r="K45" s="86"/>
      <c r="L45" s="86"/>
      <c r="M45" s="86"/>
      <c r="N45" s="110"/>
      <c r="O45" s="60"/>
      <c r="P45" s="60"/>
      <c r="Q45" s="56"/>
    </row>
    <row r="46" spans="1:17" s="58" customFormat="1" ht="16.7" customHeight="1" x14ac:dyDescent="0.35">
      <c r="A46" s="56"/>
      <c r="B46" s="59"/>
      <c r="C46" s="112" t="s">
        <v>13</v>
      </c>
      <c r="D46" s="86"/>
      <c r="E46" s="86"/>
      <c r="F46" s="86"/>
      <c r="G46" s="86"/>
      <c r="H46" s="110" t="s">
        <v>42</v>
      </c>
      <c r="I46" s="86"/>
      <c r="J46" s="86"/>
      <c r="K46" s="86"/>
      <c r="L46" s="86"/>
      <c r="M46" s="86"/>
      <c r="N46" s="110"/>
      <c r="O46" s="60"/>
      <c r="P46" s="60"/>
      <c r="Q46" s="56"/>
    </row>
    <row r="47" spans="1:17" ht="16.7" customHeight="1" x14ac:dyDescent="0.35">
      <c r="A47" s="56"/>
      <c r="B47" s="59"/>
      <c r="C47" s="112" t="s">
        <v>6</v>
      </c>
      <c r="D47" s="88"/>
      <c r="E47" s="88"/>
      <c r="F47" s="88"/>
      <c r="G47" s="88"/>
      <c r="H47" s="110" t="s">
        <v>7</v>
      </c>
      <c r="I47" s="88"/>
      <c r="J47" s="88"/>
      <c r="K47" s="88"/>
      <c r="L47" s="88"/>
      <c r="M47" s="88"/>
      <c r="N47" s="110"/>
      <c r="O47"/>
      <c r="P47" s="60"/>
      <c r="Q47" s="56"/>
    </row>
    <row r="48" spans="1:17" ht="16.7" customHeight="1" x14ac:dyDescent="0.35">
      <c r="A48" s="56"/>
      <c r="B48" s="59"/>
      <c r="C48" s="112"/>
      <c r="D48" s="88"/>
      <c r="E48" s="88"/>
      <c r="F48" s="88"/>
      <c r="G48" s="88"/>
      <c r="I48" s="88"/>
      <c r="J48" s="88"/>
      <c r="K48" s="88"/>
      <c r="L48" s="88"/>
      <c r="M48" s="88"/>
      <c r="N48" s="85"/>
      <c r="O48" s="120" t="s">
        <v>43</v>
      </c>
      <c r="P48" s="60"/>
      <c r="Q48" s="56"/>
    </row>
    <row r="49" spans="1:17" ht="16.7" customHeight="1" x14ac:dyDescent="0.35">
      <c r="A49" s="56"/>
      <c r="B49" s="59"/>
      <c r="C49" s="112"/>
      <c r="D49" s="88"/>
      <c r="E49" s="88"/>
      <c r="F49" s="88"/>
      <c r="G49" s="88"/>
      <c r="H49" s="88"/>
      <c r="I49" s="88"/>
      <c r="J49" s="88"/>
      <c r="K49" s="88"/>
      <c r="L49" s="88"/>
      <c r="M49" s="88"/>
      <c r="N49" s="113"/>
      <c r="O49" s="120"/>
      <c r="P49" s="60"/>
      <c r="Q49" s="56"/>
    </row>
    <row r="50" spans="1:17" s="57" customFormat="1" ht="9.1999999999999993" customHeight="1" x14ac:dyDescent="0.35">
      <c r="A50" s="56"/>
      <c r="B50" s="59"/>
      <c r="C50" s="89"/>
      <c r="D50" s="89"/>
      <c r="E50" s="89"/>
      <c r="F50" s="89"/>
      <c r="G50" s="89"/>
      <c r="H50" s="89"/>
      <c r="I50" s="89"/>
      <c r="J50" s="89"/>
      <c r="K50" s="89"/>
      <c r="L50" s="89"/>
      <c r="M50" s="89"/>
      <c r="N50" s="108"/>
      <c r="O50" s="59"/>
      <c r="P50" s="59"/>
      <c r="Q50" s="56"/>
    </row>
    <row r="51" spans="1:17" s="57" customFormat="1" ht="399.95" customHeight="1" x14ac:dyDescent="0.3">
      <c r="A51" s="56"/>
      <c r="B51" s="56"/>
      <c r="C51" s="56"/>
      <c r="D51" s="56"/>
      <c r="E51" s="56"/>
      <c r="F51" s="56"/>
      <c r="G51" s="56"/>
      <c r="H51" s="56"/>
      <c r="I51" s="56"/>
      <c r="J51" s="56"/>
      <c r="K51" s="56"/>
      <c r="L51" s="56"/>
      <c r="M51" s="56"/>
      <c r="N51" s="56"/>
      <c r="O51" s="56"/>
      <c r="P51" s="56"/>
      <c r="Q51" s="56"/>
    </row>
  </sheetData>
  <sheetProtection password="8E71" sheet="1" objects="1" scenarios="1"/>
  <mergeCells count="2">
    <mergeCell ref="C8:N8"/>
    <mergeCell ref="C42:F43"/>
  </mergeCells>
  <phoneticPr fontId="0" type="noConversion"/>
  <dataValidations count="3">
    <dataValidation allowBlank="1" sqref="N5:N7 N1:N2 A1:B1048576 D1:M7 C1:C40 C51:M65536 C44 N44 N50:N65536 G22:G24 C46:C49 E9:G13 H44 D9:D14 H9:M14 N9:N19 Q1:IV1048576 O1:P19 D44:G49 I44:M49 H49 D25:G41 I25:N41 H25:H40 P25:P65536 O25:O46 O48:O65536" xr:uid="{00000000-0002-0000-0000-000000000000}"/>
    <dataValidation type="decimal" errorStyle="warning" allowBlank="1" showErrorMessage="1" error="Please enter numeric values only." sqref="H17:H18" xr:uid="{00000000-0002-0000-0000-000001000000}">
      <formula1>0</formula1>
      <formula2>100</formula2>
    </dataValidation>
    <dataValidation type="decimal" allowBlank="1" showErrorMessage="1" error="Enter numeric values only" sqref="N22:N24 E17:F18 E14:G14 E22:F24 H22:I24 K22:K24" xr:uid="{00000000-0002-0000-0000-000002000000}">
      <formula1>0</formula1>
      <formula2>10000</formula2>
    </dataValidation>
  </dataValidations>
  <hyperlinks>
    <hyperlink ref="H47" r:id="rId1" display="mailto:info@megazyme.com" xr:uid="{00000000-0004-0000-0000-000000000000}"/>
    <hyperlink ref="H43" r:id="rId2" display="http://www.megazyme.com/" xr:uid="{00000000-0004-0000-0000-000001000000}"/>
    <hyperlink ref="H46" r:id="rId3" xr:uid="{00000000-0004-0000-0000-000002000000}"/>
    <hyperlink ref="H45" r:id="rId4" xr:uid="{00000000-0004-0000-0000-000003000000}"/>
  </hyperlinks>
  <pageMargins left="0.59055118110236227" right="0.59055118110236227" top="0.59055118110236227" bottom="0.98425196850393704" header="0.51181102362204722" footer="0.51181102362204722"/>
  <pageSetup paperSize="9" scale="87" orientation="landscape" horizontalDpi="360" verticalDpi="360"/>
  <headerFooter alignWithMargins="0">
    <oddFooter>&amp;LPrinted on &amp;D, Page &amp;P of &amp;N</oddFooter>
  </headerFooter>
  <rowBreaks count="2" manualBreakCount="2">
    <brk id="22" min="1" max="15" man="1"/>
    <brk id="49" min="1" max="15" man="1"/>
  </rowBreaks>
  <drawing r:id="rId5"/>
  <legacy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37"/>
  <sheetViews>
    <sheetView zoomScale="82" zoomScaleNormal="82" workbookViewId="0">
      <selection activeCell="N6" sqref="N6"/>
    </sheetView>
  </sheetViews>
  <sheetFormatPr defaultColWidth="12.28515625" defaultRowHeight="15" x14ac:dyDescent="0.3"/>
  <cols>
    <col min="1" max="2" width="1.7109375" style="2" customWidth="1"/>
    <col min="3" max="3" width="4.85546875" style="2" customWidth="1"/>
    <col min="4" max="4" width="15" style="2" customWidth="1"/>
    <col min="5" max="9" width="10.85546875" style="2" customWidth="1"/>
    <col min="10" max="10" width="1.85546875" style="2" customWidth="1"/>
    <col min="11" max="11" width="10.42578125" style="2" hidden="1" customWidth="1"/>
    <col min="12" max="12" width="11.85546875" style="2" customWidth="1"/>
    <col min="13" max="13" width="10.42578125" style="2" hidden="1" customWidth="1"/>
    <col min="14" max="14" width="10.85546875" style="2" customWidth="1"/>
    <col min="15" max="15" width="1.85546875" style="2" customWidth="1"/>
    <col min="16" max="16" width="10.85546875" style="2" customWidth="1"/>
    <col min="17" max="17" width="9.85546875" style="2" hidden="1" customWidth="1"/>
    <col min="18" max="18" width="10.85546875" style="2" customWidth="1"/>
    <col min="19" max="19" width="2.42578125" style="2" customWidth="1"/>
    <col min="20" max="20" width="200.7109375" style="2" customWidth="1"/>
    <col min="21" max="16384" width="12.28515625" style="2"/>
  </cols>
  <sheetData>
    <row r="1" spans="1:20" ht="7.7" customHeight="1" x14ac:dyDescent="0.3">
      <c r="A1" s="9"/>
      <c r="B1" s="9"/>
      <c r="C1" s="9"/>
      <c r="D1" s="9"/>
      <c r="E1" s="9"/>
      <c r="F1" s="9"/>
      <c r="G1" s="9"/>
      <c r="H1" s="9"/>
      <c r="I1" s="9"/>
      <c r="J1" s="8"/>
      <c r="K1" s="8"/>
      <c r="L1" s="8"/>
      <c r="M1" s="8"/>
      <c r="N1" s="8"/>
      <c r="O1" s="8"/>
      <c r="P1" s="8"/>
      <c r="Q1" s="8"/>
      <c r="R1" s="8"/>
      <c r="S1" s="8"/>
      <c r="T1" s="8"/>
    </row>
    <row r="2" spans="1:20" ht="102" customHeight="1" x14ac:dyDescent="0.3">
      <c r="A2" s="9"/>
      <c r="B2" s="5"/>
      <c r="C2" s="5"/>
      <c r="D2" s="5"/>
      <c r="E2" s="5"/>
      <c r="F2" s="5"/>
      <c r="G2" s="5"/>
      <c r="H2" s="5"/>
      <c r="I2" s="5"/>
      <c r="J2" s="5"/>
      <c r="K2" s="5"/>
      <c r="L2" s="5"/>
      <c r="M2" s="5"/>
      <c r="N2" s="5"/>
      <c r="O2" s="5"/>
      <c r="P2" s="5"/>
      <c r="Q2" s="5"/>
      <c r="R2" s="5"/>
      <c r="S2" s="5"/>
      <c r="T2" s="8"/>
    </row>
    <row r="3" spans="1:20" ht="15" customHeight="1" x14ac:dyDescent="0.3">
      <c r="A3" s="9"/>
      <c r="B3" s="5"/>
      <c r="C3" s="5"/>
      <c r="D3" s="5"/>
      <c r="E3" s="5"/>
      <c r="F3" s="5"/>
      <c r="G3" s="5"/>
      <c r="H3" s="5"/>
      <c r="I3" s="5"/>
      <c r="J3" s="5"/>
      <c r="K3" s="5"/>
      <c r="L3" s="5"/>
      <c r="M3" s="5"/>
      <c r="N3" s="5"/>
      <c r="O3" s="5"/>
      <c r="P3" s="5"/>
      <c r="Q3" s="5"/>
      <c r="R3" s="5"/>
      <c r="S3" s="5"/>
      <c r="T3" s="8"/>
    </row>
    <row r="4" spans="1:20" x14ac:dyDescent="0.3">
      <c r="A4" s="9"/>
      <c r="B4" s="5"/>
      <c r="C4" s="6"/>
      <c r="D4" s="6" t="s">
        <v>20</v>
      </c>
      <c r="E4" s="126"/>
      <c r="F4" s="127"/>
      <c r="G4" s="128"/>
      <c r="H4" s="5"/>
      <c r="I4" s="5"/>
      <c r="J4" s="5"/>
      <c r="K4" s="5"/>
      <c r="L4" s="21"/>
      <c r="M4" s="21"/>
      <c r="N4" s="21"/>
      <c r="O4" s="5"/>
      <c r="P4" s="21"/>
      <c r="Q4" s="5"/>
      <c r="R4" s="5"/>
      <c r="S4" s="5"/>
      <c r="T4" s="8"/>
    </row>
    <row r="5" spans="1:20" ht="15.2" customHeight="1" x14ac:dyDescent="0.3">
      <c r="A5" s="9"/>
      <c r="B5" s="5"/>
      <c r="C5" s="5"/>
      <c r="D5" s="5"/>
      <c r="E5" s="5"/>
      <c r="F5" s="5"/>
      <c r="G5" s="5"/>
      <c r="H5" s="5"/>
      <c r="I5" s="5"/>
      <c r="K5" s="48"/>
      <c r="L5" s="5"/>
      <c r="M5" s="5"/>
      <c r="N5" s="5"/>
      <c r="O5" s="5"/>
      <c r="P5" s="5"/>
      <c r="Q5" s="5"/>
      <c r="R5" s="11"/>
      <c r="S5" s="5"/>
      <c r="T5" s="8"/>
    </row>
    <row r="6" spans="1:20" x14ac:dyDescent="0.3">
      <c r="A6" s="9"/>
      <c r="B6" s="5"/>
      <c r="C6" s="5"/>
      <c r="E6" s="6" t="s">
        <v>21</v>
      </c>
      <c r="G6" s="5"/>
      <c r="H6" s="5"/>
      <c r="I6" s="5"/>
      <c r="J6" s="5"/>
      <c r="K6" s="48"/>
      <c r="L6" s="5"/>
      <c r="M6" s="5"/>
      <c r="N6" s="5"/>
      <c r="O6" s="5"/>
      <c r="P6" s="5"/>
      <c r="Q6" s="5"/>
      <c r="R6" s="11"/>
      <c r="S6" s="5"/>
      <c r="T6" s="8"/>
    </row>
    <row r="7" spans="1:20" ht="19.5" x14ac:dyDescent="0.4">
      <c r="A7" s="9"/>
      <c r="B7" s="5"/>
      <c r="C7" s="4"/>
      <c r="D7" s="4"/>
      <c r="E7" s="80" t="s">
        <v>18</v>
      </c>
      <c r="F7" s="80" t="s">
        <v>19</v>
      </c>
      <c r="G7" s="4"/>
      <c r="H7" s="4"/>
      <c r="I7" s="4"/>
      <c r="J7" s="5"/>
      <c r="K7" s="5"/>
      <c r="L7" s="5"/>
      <c r="M7" s="5"/>
      <c r="N7" s="5"/>
      <c r="O7" s="5"/>
      <c r="P7" s="5"/>
      <c r="Q7" s="5"/>
      <c r="R7" s="5"/>
      <c r="S7" s="5"/>
      <c r="T7" s="8"/>
    </row>
    <row r="8" spans="1:20" x14ac:dyDescent="0.3">
      <c r="A8" s="9"/>
      <c r="B8" s="5"/>
      <c r="C8" s="4"/>
      <c r="D8" s="4">
        <v>1</v>
      </c>
      <c r="E8" s="23"/>
      <c r="F8" s="23"/>
      <c r="G8" s="4"/>
      <c r="H8" s="4"/>
      <c r="I8" s="4"/>
      <c r="J8" s="5"/>
      <c r="K8" s="5"/>
      <c r="L8" s="5"/>
      <c r="M8" s="5"/>
      <c r="N8" s="5"/>
      <c r="O8" s="5"/>
      <c r="P8" s="5"/>
      <c r="Q8" s="5"/>
      <c r="R8" s="5"/>
      <c r="S8" s="5"/>
      <c r="T8" s="8"/>
    </row>
    <row r="9" spans="1:20" x14ac:dyDescent="0.3">
      <c r="A9" s="9"/>
      <c r="B9" s="5"/>
      <c r="C9" s="4"/>
      <c r="D9" s="4">
        <v>2</v>
      </c>
      <c r="E9" s="23"/>
      <c r="F9" s="23"/>
      <c r="G9" s="4"/>
      <c r="H9" s="4"/>
      <c r="I9" s="4"/>
      <c r="J9" s="5"/>
      <c r="K9" s="5"/>
      <c r="L9" s="5"/>
      <c r="M9" s="5"/>
      <c r="N9" s="5"/>
      <c r="O9" s="5"/>
      <c r="P9" s="5"/>
      <c r="Q9" s="5"/>
      <c r="R9" s="5"/>
      <c r="S9" s="5"/>
      <c r="T9" s="8"/>
    </row>
    <row r="10" spans="1:20" x14ac:dyDescent="0.3">
      <c r="A10" s="9"/>
      <c r="B10" s="5"/>
      <c r="C10" s="4"/>
      <c r="D10" s="4"/>
      <c r="E10" s="114">
        <f>IF(ISERROR((A1_blank_1+A1_blank_2)/COUNT(E8:E9)),0,(A1_blank_1+A1_blank_2)/COUNT(E8:E9))</f>
        <v>0</v>
      </c>
      <c r="F10" s="114">
        <f>IF(ISERROR((A2_blank_1+A2_blank_2)/COUNT(F8:F9)),0,(A2_blank_1+A2_blank_2)/COUNT(F8:F9))</f>
        <v>0</v>
      </c>
      <c r="G10" s="4"/>
      <c r="H10" s="4"/>
      <c r="I10" s="4"/>
      <c r="J10" s="5"/>
      <c r="K10" s="5"/>
      <c r="L10" s="5"/>
      <c r="M10" s="5"/>
      <c r="N10" s="5"/>
      <c r="O10" s="5"/>
      <c r="P10" s="5"/>
      <c r="Q10" s="5"/>
      <c r="R10" s="5"/>
      <c r="S10" s="5"/>
      <c r="T10" s="8"/>
    </row>
    <row r="11" spans="1:20" s="3" customFormat="1" x14ac:dyDescent="0.3">
      <c r="A11" s="9"/>
      <c r="B11" s="5"/>
      <c r="C11" s="10"/>
      <c r="D11" s="5"/>
      <c r="E11" s="5"/>
      <c r="F11" s="5"/>
      <c r="G11" s="5"/>
      <c r="H11" s="5"/>
      <c r="I11" s="5"/>
      <c r="J11" s="5"/>
      <c r="K11" s="5"/>
      <c r="L11" s="5"/>
      <c r="M11" s="5"/>
      <c r="N11" s="5"/>
      <c r="O11" s="5"/>
      <c r="P11" s="5"/>
      <c r="Q11" s="5"/>
      <c r="R11" s="5"/>
      <c r="S11" s="5"/>
      <c r="T11" s="8"/>
    </row>
    <row r="12" spans="1:20" s="3" customFormat="1" x14ac:dyDescent="0.3">
      <c r="A12" s="9"/>
      <c r="B12" s="5"/>
      <c r="D12" s="5"/>
      <c r="E12" s="6" t="s">
        <v>22</v>
      </c>
      <c r="F12" s="5"/>
      <c r="G12" s="5"/>
      <c r="H12" s="5"/>
      <c r="I12" s="5"/>
      <c r="J12" s="5"/>
      <c r="K12" s="5"/>
      <c r="L12" s="6" t="s">
        <v>1</v>
      </c>
      <c r="M12" s="5"/>
      <c r="N12" s="63"/>
      <c r="O12" s="5"/>
      <c r="P12" s="5"/>
      <c r="Q12" s="5"/>
      <c r="R12" s="5"/>
      <c r="S12" s="5"/>
      <c r="T12" s="8"/>
    </row>
    <row r="13" spans="1:20" s="18" customFormat="1" ht="57" customHeight="1" x14ac:dyDescent="0.3">
      <c r="A13" s="13"/>
      <c r="B13" s="14"/>
      <c r="C13" s="15"/>
      <c r="D13" s="12" t="s">
        <v>0</v>
      </c>
      <c r="E13" s="79" t="s">
        <v>18</v>
      </c>
      <c r="F13" s="79" t="s">
        <v>19</v>
      </c>
      <c r="G13" s="79" t="s">
        <v>32</v>
      </c>
      <c r="H13" s="20" t="s">
        <v>24</v>
      </c>
      <c r="I13" s="20" t="s">
        <v>25</v>
      </c>
      <c r="J13" s="81"/>
      <c r="K13" s="115" t="s">
        <v>33</v>
      </c>
      <c r="L13" s="32" t="s">
        <v>37</v>
      </c>
      <c r="M13" s="115" t="s">
        <v>34</v>
      </c>
      <c r="N13" s="32" t="s">
        <v>38</v>
      </c>
      <c r="O13" s="81"/>
      <c r="P13" s="20" t="s">
        <v>2</v>
      </c>
      <c r="Q13" s="115" t="s">
        <v>35</v>
      </c>
      <c r="R13" s="32" t="s">
        <v>39</v>
      </c>
      <c r="S13" s="16"/>
      <c r="T13" s="17"/>
    </row>
    <row r="14" spans="1:20" x14ac:dyDescent="0.3">
      <c r="A14" s="9"/>
      <c r="B14" s="5"/>
      <c r="C14" s="1">
        <v>1</v>
      </c>
      <c r="D14" s="22" t="s">
        <v>40</v>
      </c>
      <c r="E14" s="23"/>
      <c r="F14" s="23"/>
      <c r="G14" s="66" t="str">
        <f>IF(ISNUMBER('Creep Calculation'!E11),'Creep Calculation'!E11,"")</f>
        <v/>
      </c>
      <c r="H14" s="68">
        <v>0.1</v>
      </c>
      <c r="I14" s="22">
        <v>1</v>
      </c>
      <c r="J14" s="7"/>
      <c r="K14" s="116">
        <f>(IF(ISNUMBER(G14),G14,A2_sample)-A1_sample)-(A2_blank_ave-A1_blank_ave)</f>
        <v>0</v>
      </c>
      <c r="L14" s="19" t="str">
        <f>IF(OR(ISBLANK(A1_sample),AND(ISBLANK(A2_sample),G14=""),A1_blank_ave=0,A2_blank_ave=0),"",Change_absorbance)</f>
        <v/>
      </c>
      <c r="M14" s="116">
        <f>0.02144*K14*Dilution/Sample_volume</f>
        <v>0</v>
      </c>
      <c r="N14" s="69" t="str">
        <f>IF(OR(ISBLANK(A1_sample),AND(ISBLANK(A2_sample),G14=""),A1_blank_ave=0,A2_blank_ave=0),"",Concentration_gL)</f>
        <v/>
      </c>
      <c r="O14" s="7"/>
      <c r="P14" s="67"/>
      <c r="Q14" s="116" t="e">
        <f>Concentration_gL*100/Sample_con_gL</f>
        <v>#DIV/0!</v>
      </c>
      <c r="R14" s="69" t="str">
        <f>IF(ISERROR(Concentration_gg),"",Concentration_gg)</f>
        <v/>
      </c>
      <c r="S14" s="5"/>
      <c r="T14" s="8"/>
    </row>
    <row r="15" spans="1:20" x14ac:dyDescent="0.3">
      <c r="A15" s="9"/>
      <c r="B15" s="5"/>
      <c r="C15" s="1">
        <v>2</v>
      </c>
      <c r="D15" s="22"/>
      <c r="E15" s="23"/>
      <c r="F15" s="23"/>
      <c r="G15" s="66" t="str">
        <f>IF(ISNUMBER('Creep Calculation'!E12),'Creep Calculation'!E12,"")</f>
        <v/>
      </c>
      <c r="H15" s="68">
        <v>0.1</v>
      </c>
      <c r="I15" s="22">
        <v>1</v>
      </c>
      <c r="J15" s="7"/>
      <c r="K15" s="116">
        <f t="shared" ref="K15:K33" si="0">(IF(ISNUMBER(G15),G15,A2_sample)-A1_sample)-(A2_blank_ave-A1_blank_ave)</f>
        <v>0</v>
      </c>
      <c r="L15" s="19" t="str">
        <f t="shared" ref="L15:L33" si="1">IF(OR(ISBLANK(A1_sample),AND(ISBLANK(A2_sample),G15=""),A1_blank_ave=0,A2_blank_ave=0),"",Change_absorbance)</f>
        <v/>
      </c>
      <c r="M15" s="116">
        <f t="shared" ref="M15:M33" si="2">0.02144*K15*Dilution/Sample_volume</f>
        <v>0</v>
      </c>
      <c r="N15" s="69" t="str">
        <f t="shared" ref="N15:N33" si="3">IF(OR(ISBLANK(A1_sample),AND(ISBLANK(A2_sample),G15=""),A1_blank_ave=0,A2_blank_ave=0),"",Concentration_gL)</f>
        <v/>
      </c>
      <c r="O15" s="7"/>
      <c r="P15" s="67"/>
      <c r="Q15" s="116" t="e">
        <f t="shared" ref="Q15:Q33" si="4">Concentration_gL*100/Sample_con_gL</f>
        <v>#DIV/0!</v>
      </c>
      <c r="R15" s="69" t="str">
        <f t="shared" ref="R15:R33" si="5">IF(ISERROR(Concentration_gg),"",Concentration_gg)</f>
        <v/>
      </c>
      <c r="S15" s="5"/>
      <c r="T15" s="8"/>
    </row>
    <row r="16" spans="1:20" x14ac:dyDescent="0.3">
      <c r="A16" s="9"/>
      <c r="B16" s="5"/>
      <c r="C16" s="1">
        <v>3</v>
      </c>
      <c r="D16" s="22"/>
      <c r="E16" s="23"/>
      <c r="F16" s="23"/>
      <c r="G16" s="66" t="str">
        <f>IF(ISNUMBER('Creep Calculation'!E13),'Creep Calculation'!E13,"")</f>
        <v/>
      </c>
      <c r="H16" s="68">
        <v>0.1</v>
      </c>
      <c r="I16" s="22">
        <v>1</v>
      </c>
      <c r="J16" s="7"/>
      <c r="K16" s="116">
        <f t="shared" si="0"/>
        <v>0</v>
      </c>
      <c r="L16" s="19" t="str">
        <f t="shared" si="1"/>
        <v/>
      </c>
      <c r="M16" s="116">
        <f t="shared" si="2"/>
        <v>0</v>
      </c>
      <c r="N16" s="69" t="str">
        <f t="shared" si="3"/>
        <v/>
      </c>
      <c r="O16" s="7"/>
      <c r="P16" s="67"/>
      <c r="Q16" s="116" t="e">
        <f t="shared" si="4"/>
        <v>#DIV/0!</v>
      </c>
      <c r="R16" s="69" t="str">
        <f t="shared" si="5"/>
        <v/>
      </c>
      <c r="S16" s="5"/>
      <c r="T16" s="8"/>
    </row>
    <row r="17" spans="1:20" x14ac:dyDescent="0.3">
      <c r="A17" s="9"/>
      <c r="B17" s="5"/>
      <c r="C17" s="1">
        <v>4</v>
      </c>
      <c r="D17" s="22"/>
      <c r="E17" s="23"/>
      <c r="F17" s="23"/>
      <c r="G17" s="66" t="str">
        <f>IF(ISNUMBER('Creep Calculation'!E14),'Creep Calculation'!E14,"")</f>
        <v/>
      </c>
      <c r="H17" s="68">
        <v>0.1</v>
      </c>
      <c r="I17" s="22">
        <v>1</v>
      </c>
      <c r="J17" s="7"/>
      <c r="K17" s="116">
        <f t="shared" si="0"/>
        <v>0</v>
      </c>
      <c r="L17" s="19" t="str">
        <f t="shared" si="1"/>
        <v/>
      </c>
      <c r="M17" s="116">
        <f t="shared" si="2"/>
        <v>0</v>
      </c>
      <c r="N17" s="69" t="str">
        <f t="shared" si="3"/>
        <v/>
      </c>
      <c r="O17" s="7"/>
      <c r="P17" s="67"/>
      <c r="Q17" s="116" t="e">
        <f t="shared" si="4"/>
        <v>#DIV/0!</v>
      </c>
      <c r="R17" s="69" t="str">
        <f t="shared" si="5"/>
        <v/>
      </c>
      <c r="S17" s="5"/>
      <c r="T17" s="8"/>
    </row>
    <row r="18" spans="1:20" x14ac:dyDescent="0.3">
      <c r="A18" s="9"/>
      <c r="B18" s="5"/>
      <c r="C18" s="1">
        <v>5</v>
      </c>
      <c r="D18" s="22"/>
      <c r="E18" s="23"/>
      <c r="F18" s="23"/>
      <c r="G18" s="66" t="str">
        <f>IF(ISNUMBER('Creep Calculation'!E15),'Creep Calculation'!E15,"")</f>
        <v/>
      </c>
      <c r="H18" s="68">
        <v>0.1</v>
      </c>
      <c r="I18" s="22">
        <v>1</v>
      </c>
      <c r="J18" s="7"/>
      <c r="K18" s="116">
        <f t="shared" si="0"/>
        <v>0</v>
      </c>
      <c r="L18" s="19" t="str">
        <f t="shared" si="1"/>
        <v/>
      </c>
      <c r="M18" s="116">
        <f t="shared" si="2"/>
        <v>0</v>
      </c>
      <c r="N18" s="69" t="str">
        <f t="shared" si="3"/>
        <v/>
      </c>
      <c r="O18" s="7"/>
      <c r="P18" s="67"/>
      <c r="Q18" s="116" t="e">
        <f t="shared" si="4"/>
        <v>#DIV/0!</v>
      </c>
      <c r="R18" s="69" t="str">
        <f t="shared" si="5"/>
        <v/>
      </c>
      <c r="S18" s="5"/>
      <c r="T18" s="8"/>
    </row>
    <row r="19" spans="1:20" x14ac:dyDescent="0.3">
      <c r="A19" s="9"/>
      <c r="B19" s="5"/>
      <c r="C19" s="1">
        <v>6</v>
      </c>
      <c r="D19" s="22"/>
      <c r="E19" s="23"/>
      <c r="F19" s="23"/>
      <c r="G19" s="66" t="str">
        <f>IF(ISNUMBER('Creep Calculation'!E16),'Creep Calculation'!E16,"")</f>
        <v/>
      </c>
      <c r="H19" s="68">
        <v>0.1</v>
      </c>
      <c r="I19" s="22">
        <v>1</v>
      </c>
      <c r="J19" s="7"/>
      <c r="K19" s="116">
        <f t="shared" si="0"/>
        <v>0</v>
      </c>
      <c r="L19" s="19" t="str">
        <f t="shared" si="1"/>
        <v/>
      </c>
      <c r="M19" s="116">
        <f t="shared" si="2"/>
        <v>0</v>
      </c>
      <c r="N19" s="69" t="str">
        <f t="shared" si="3"/>
        <v/>
      </c>
      <c r="O19" s="7"/>
      <c r="P19" s="67"/>
      <c r="Q19" s="116" t="e">
        <f t="shared" si="4"/>
        <v>#DIV/0!</v>
      </c>
      <c r="R19" s="69" t="str">
        <f t="shared" si="5"/>
        <v/>
      </c>
      <c r="S19" s="5"/>
      <c r="T19" s="8"/>
    </row>
    <row r="20" spans="1:20" x14ac:dyDescent="0.3">
      <c r="A20" s="9"/>
      <c r="B20" s="5"/>
      <c r="C20" s="1">
        <v>7</v>
      </c>
      <c r="D20" s="22"/>
      <c r="E20" s="23"/>
      <c r="F20" s="23"/>
      <c r="G20" s="66" t="str">
        <f>IF(ISNUMBER('Creep Calculation'!E17),'Creep Calculation'!E17,"")</f>
        <v/>
      </c>
      <c r="H20" s="68">
        <v>0.1</v>
      </c>
      <c r="I20" s="22">
        <v>1</v>
      </c>
      <c r="J20" s="7"/>
      <c r="K20" s="116">
        <f t="shared" si="0"/>
        <v>0</v>
      </c>
      <c r="L20" s="19" t="str">
        <f t="shared" si="1"/>
        <v/>
      </c>
      <c r="M20" s="116">
        <f t="shared" si="2"/>
        <v>0</v>
      </c>
      <c r="N20" s="69" t="str">
        <f t="shared" si="3"/>
        <v/>
      </c>
      <c r="O20" s="7"/>
      <c r="P20" s="67"/>
      <c r="Q20" s="116" t="e">
        <f t="shared" si="4"/>
        <v>#DIV/0!</v>
      </c>
      <c r="R20" s="69" t="str">
        <f t="shared" si="5"/>
        <v/>
      </c>
      <c r="S20" s="5"/>
      <c r="T20" s="8"/>
    </row>
    <row r="21" spans="1:20" x14ac:dyDescent="0.3">
      <c r="A21" s="9"/>
      <c r="B21" s="5"/>
      <c r="C21" s="1">
        <v>8</v>
      </c>
      <c r="D21" s="22"/>
      <c r="E21" s="23"/>
      <c r="F21" s="23"/>
      <c r="G21" s="66" t="str">
        <f>IF(ISNUMBER('Creep Calculation'!E18),'Creep Calculation'!E18,"")</f>
        <v/>
      </c>
      <c r="H21" s="68">
        <v>0.1</v>
      </c>
      <c r="I21" s="22">
        <v>1</v>
      </c>
      <c r="J21" s="7"/>
      <c r="K21" s="116">
        <f t="shared" si="0"/>
        <v>0</v>
      </c>
      <c r="L21" s="19" t="str">
        <f t="shared" si="1"/>
        <v/>
      </c>
      <c r="M21" s="116">
        <f t="shared" si="2"/>
        <v>0</v>
      </c>
      <c r="N21" s="69" t="str">
        <f t="shared" si="3"/>
        <v/>
      </c>
      <c r="O21" s="7"/>
      <c r="P21" s="67"/>
      <c r="Q21" s="116" t="e">
        <f t="shared" si="4"/>
        <v>#DIV/0!</v>
      </c>
      <c r="R21" s="69" t="str">
        <f t="shared" si="5"/>
        <v/>
      </c>
      <c r="S21" s="5"/>
      <c r="T21" s="8"/>
    </row>
    <row r="22" spans="1:20" x14ac:dyDescent="0.3">
      <c r="A22" s="9"/>
      <c r="B22" s="5"/>
      <c r="C22" s="1">
        <v>9</v>
      </c>
      <c r="D22" s="22"/>
      <c r="E22" s="23"/>
      <c r="F22" s="23"/>
      <c r="G22" s="66" t="str">
        <f>IF(ISNUMBER('Creep Calculation'!E19),'Creep Calculation'!E19,"")</f>
        <v/>
      </c>
      <c r="H22" s="68">
        <v>0.1</v>
      </c>
      <c r="I22" s="22">
        <v>1</v>
      </c>
      <c r="J22" s="7"/>
      <c r="K22" s="116">
        <f t="shared" si="0"/>
        <v>0</v>
      </c>
      <c r="L22" s="19" t="str">
        <f t="shared" si="1"/>
        <v/>
      </c>
      <c r="M22" s="116">
        <f t="shared" si="2"/>
        <v>0</v>
      </c>
      <c r="N22" s="69" t="str">
        <f t="shared" si="3"/>
        <v/>
      </c>
      <c r="O22" s="7"/>
      <c r="P22" s="67"/>
      <c r="Q22" s="116" t="e">
        <f t="shared" si="4"/>
        <v>#DIV/0!</v>
      </c>
      <c r="R22" s="69" t="str">
        <f t="shared" si="5"/>
        <v/>
      </c>
      <c r="S22" s="5"/>
      <c r="T22" s="8"/>
    </row>
    <row r="23" spans="1:20" x14ac:dyDescent="0.3">
      <c r="A23" s="9"/>
      <c r="B23" s="5"/>
      <c r="C23" s="1">
        <v>10</v>
      </c>
      <c r="D23" s="22"/>
      <c r="E23" s="23"/>
      <c r="F23" s="23"/>
      <c r="G23" s="66" t="str">
        <f>IF(ISNUMBER('Creep Calculation'!E20),'Creep Calculation'!E20,"")</f>
        <v/>
      </c>
      <c r="H23" s="68">
        <v>0.1</v>
      </c>
      <c r="I23" s="22">
        <v>1</v>
      </c>
      <c r="J23" s="7"/>
      <c r="K23" s="116">
        <f t="shared" si="0"/>
        <v>0</v>
      </c>
      <c r="L23" s="19" t="str">
        <f t="shared" si="1"/>
        <v/>
      </c>
      <c r="M23" s="116">
        <f t="shared" si="2"/>
        <v>0</v>
      </c>
      <c r="N23" s="69" t="str">
        <f t="shared" si="3"/>
        <v/>
      </c>
      <c r="O23" s="7"/>
      <c r="P23" s="67"/>
      <c r="Q23" s="116" t="e">
        <f t="shared" si="4"/>
        <v>#DIV/0!</v>
      </c>
      <c r="R23" s="69" t="str">
        <f t="shared" si="5"/>
        <v/>
      </c>
      <c r="S23" s="5"/>
      <c r="T23" s="8"/>
    </row>
    <row r="24" spans="1:20" x14ac:dyDescent="0.3">
      <c r="A24" s="9"/>
      <c r="B24" s="5"/>
      <c r="C24" s="1">
        <v>11</v>
      </c>
      <c r="D24" s="22"/>
      <c r="E24" s="23"/>
      <c r="F24" s="23"/>
      <c r="G24" s="66" t="str">
        <f>IF(ISNUMBER('Creep Calculation'!E21),'Creep Calculation'!E21,"")</f>
        <v/>
      </c>
      <c r="H24" s="68">
        <v>0.1</v>
      </c>
      <c r="I24" s="22">
        <v>1</v>
      </c>
      <c r="J24" s="7"/>
      <c r="K24" s="116">
        <f t="shared" si="0"/>
        <v>0</v>
      </c>
      <c r="L24" s="19" t="str">
        <f t="shared" si="1"/>
        <v/>
      </c>
      <c r="M24" s="116">
        <f t="shared" si="2"/>
        <v>0</v>
      </c>
      <c r="N24" s="69" t="str">
        <f t="shared" si="3"/>
        <v/>
      </c>
      <c r="O24" s="7"/>
      <c r="P24" s="67"/>
      <c r="Q24" s="116" t="e">
        <f t="shared" si="4"/>
        <v>#DIV/0!</v>
      </c>
      <c r="R24" s="69" t="str">
        <f t="shared" si="5"/>
        <v/>
      </c>
      <c r="S24" s="5"/>
      <c r="T24" s="8"/>
    </row>
    <row r="25" spans="1:20" x14ac:dyDescent="0.3">
      <c r="A25" s="9"/>
      <c r="B25" s="5"/>
      <c r="C25" s="1">
        <v>12</v>
      </c>
      <c r="D25" s="22"/>
      <c r="E25" s="23"/>
      <c r="F25" s="23"/>
      <c r="G25" s="66" t="str">
        <f>IF(ISNUMBER('Creep Calculation'!E22),'Creep Calculation'!E22,"")</f>
        <v/>
      </c>
      <c r="H25" s="68">
        <v>0.1</v>
      </c>
      <c r="I25" s="22">
        <v>1</v>
      </c>
      <c r="J25" s="7"/>
      <c r="K25" s="116">
        <f t="shared" si="0"/>
        <v>0</v>
      </c>
      <c r="L25" s="19" t="str">
        <f t="shared" si="1"/>
        <v/>
      </c>
      <c r="M25" s="116">
        <f t="shared" si="2"/>
        <v>0</v>
      </c>
      <c r="N25" s="69" t="str">
        <f t="shared" si="3"/>
        <v/>
      </c>
      <c r="O25" s="7"/>
      <c r="P25" s="67"/>
      <c r="Q25" s="116" t="e">
        <f t="shared" si="4"/>
        <v>#DIV/0!</v>
      </c>
      <c r="R25" s="69" t="str">
        <f t="shared" si="5"/>
        <v/>
      </c>
      <c r="S25" s="5"/>
      <c r="T25" s="8"/>
    </row>
    <row r="26" spans="1:20" x14ac:dyDescent="0.3">
      <c r="A26" s="9"/>
      <c r="B26" s="5"/>
      <c r="C26" s="1">
        <v>13</v>
      </c>
      <c r="D26" s="22"/>
      <c r="E26" s="23"/>
      <c r="F26" s="23"/>
      <c r="G26" s="66" t="str">
        <f>IF(ISNUMBER('Creep Calculation'!E23),'Creep Calculation'!E23,"")</f>
        <v/>
      </c>
      <c r="H26" s="68">
        <v>0.1</v>
      </c>
      <c r="I26" s="22">
        <v>1</v>
      </c>
      <c r="J26" s="7"/>
      <c r="K26" s="116">
        <f t="shared" si="0"/>
        <v>0</v>
      </c>
      <c r="L26" s="19" t="str">
        <f t="shared" si="1"/>
        <v/>
      </c>
      <c r="M26" s="116">
        <f t="shared" si="2"/>
        <v>0</v>
      </c>
      <c r="N26" s="69" t="str">
        <f t="shared" si="3"/>
        <v/>
      </c>
      <c r="O26" s="7"/>
      <c r="P26" s="67"/>
      <c r="Q26" s="116" t="e">
        <f t="shared" si="4"/>
        <v>#DIV/0!</v>
      </c>
      <c r="R26" s="69" t="str">
        <f t="shared" si="5"/>
        <v/>
      </c>
      <c r="S26" s="5"/>
      <c r="T26" s="8"/>
    </row>
    <row r="27" spans="1:20" x14ac:dyDescent="0.3">
      <c r="A27" s="9"/>
      <c r="B27" s="5"/>
      <c r="C27" s="1">
        <v>14</v>
      </c>
      <c r="D27" s="22"/>
      <c r="E27" s="23"/>
      <c r="F27" s="23"/>
      <c r="G27" s="66" t="str">
        <f>IF(ISNUMBER('Creep Calculation'!E24),'Creep Calculation'!E24,"")</f>
        <v/>
      </c>
      <c r="H27" s="68">
        <v>0.1</v>
      </c>
      <c r="I27" s="22">
        <v>1</v>
      </c>
      <c r="J27" s="7"/>
      <c r="K27" s="116">
        <f t="shared" si="0"/>
        <v>0</v>
      </c>
      <c r="L27" s="19" t="str">
        <f t="shared" si="1"/>
        <v/>
      </c>
      <c r="M27" s="116">
        <f t="shared" si="2"/>
        <v>0</v>
      </c>
      <c r="N27" s="69" t="str">
        <f t="shared" si="3"/>
        <v/>
      </c>
      <c r="O27" s="7"/>
      <c r="P27" s="67"/>
      <c r="Q27" s="116" t="e">
        <f t="shared" si="4"/>
        <v>#DIV/0!</v>
      </c>
      <c r="R27" s="69" t="str">
        <f t="shared" si="5"/>
        <v/>
      </c>
      <c r="S27" s="5"/>
      <c r="T27" s="8"/>
    </row>
    <row r="28" spans="1:20" x14ac:dyDescent="0.3">
      <c r="A28" s="9"/>
      <c r="B28" s="5"/>
      <c r="C28" s="1">
        <v>15</v>
      </c>
      <c r="D28" s="22"/>
      <c r="E28" s="23"/>
      <c r="F28" s="23"/>
      <c r="G28" s="66" t="str">
        <f>IF(ISNUMBER('Creep Calculation'!E25),'Creep Calculation'!E25,"")</f>
        <v/>
      </c>
      <c r="H28" s="68">
        <v>0.1</v>
      </c>
      <c r="I28" s="22">
        <v>1</v>
      </c>
      <c r="J28" s="7"/>
      <c r="K28" s="116">
        <f t="shared" si="0"/>
        <v>0</v>
      </c>
      <c r="L28" s="19" t="str">
        <f t="shared" si="1"/>
        <v/>
      </c>
      <c r="M28" s="116">
        <f t="shared" si="2"/>
        <v>0</v>
      </c>
      <c r="N28" s="69" t="str">
        <f t="shared" si="3"/>
        <v/>
      </c>
      <c r="O28" s="7"/>
      <c r="P28" s="67"/>
      <c r="Q28" s="116" t="e">
        <f t="shared" si="4"/>
        <v>#DIV/0!</v>
      </c>
      <c r="R28" s="69" t="str">
        <f t="shared" si="5"/>
        <v/>
      </c>
      <c r="S28" s="5"/>
      <c r="T28" s="8"/>
    </row>
    <row r="29" spans="1:20" x14ac:dyDescent="0.3">
      <c r="A29" s="9"/>
      <c r="B29" s="5"/>
      <c r="C29" s="1">
        <v>16</v>
      </c>
      <c r="D29" s="22"/>
      <c r="E29" s="23"/>
      <c r="F29" s="23"/>
      <c r="G29" s="66" t="str">
        <f>IF(ISNUMBER('Creep Calculation'!E26),'Creep Calculation'!E26,"")</f>
        <v/>
      </c>
      <c r="H29" s="68">
        <v>0.1</v>
      </c>
      <c r="I29" s="22">
        <v>1</v>
      </c>
      <c r="J29" s="7"/>
      <c r="K29" s="116">
        <f t="shared" si="0"/>
        <v>0</v>
      </c>
      <c r="L29" s="19" t="str">
        <f t="shared" si="1"/>
        <v/>
      </c>
      <c r="M29" s="116">
        <f t="shared" si="2"/>
        <v>0</v>
      </c>
      <c r="N29" s="69" t="str">
        <f t="shared" si="3"/>
        <v/>
      </c>
      <c r="O29" s="7"/>
      <c r="P29" s="67"/>
      <c r="Q29" s="116" t="e">
        <f t="shared" si="4"/>
        <v>#DIV/0!</v>
      </c>
      <c r="R29" s="69" t="str">
        <f t="shared" si="5"/>
        <v/>
      </c>
      <c r="S29" s="5"/>
      <c r="T29" s="8"/>
    </row>
    <row r="30" spans="1:20" x14ac:dyDescent="0.3">
      <c r="A30" s="9"/>
      <c r="B30" s="5"/>
      <c r="C30" s="1">
        <v>17</v>
      </c>
      <c r="D30" s="22"/>
      <c r="E30" s="23"/>
      <c r="F30" s="23"/>
      <c r="G30" s="66" t="str">
        <f>IF(ISNUMBER('Creep Calculation'!E27),'Creep Calculation'!E27,"")</f>
        <v/>
      </c>
      <c r="H30" s="68">
        <v>0.1</v>
      </c>
      <c r="I30" s="22">
        <v>1</v>
      </c>
      <c r="J30" s="7"/>
      <c r="K30" s="116">
        <f t="shared" si="0"/>
        <v>0</v>
      </c>
      <c r="L30" s="19" t="str">
        <f t="shared" si="1"/>
        <v/>
      </c>
      <c r="M30" s="116">
        <f t="shared" si="2"/>
        <v>0</v>
      </c>
      <c r="N30" s="69" t="str">
        <f t="shared" si="3"/>
        <v/>
      </c>
      <c r="O30" s="7"/>
      <c r="P30" s="67"/>
      <c r="Q30" s="116" t="e">
        <f t="shared" si="4"/>
        <v>#DIV/0!</v>
      </c>
      <c r="R30" s="69" t="str">
        <f t="shared" si="5"/>
        <v/>
      </c>
      <c r="S30" s="5"/>
      <c r="T30" s="8"/>
    </row>
    <row r="31" spans="1:20" x14ac:dyDescent="0.3">
      <c r="A31" s="9"/>
      <c r="B31" s="5"/>
      <c r="C31" s="1">
        <v>18</v>
      </c>
      <c r="D31" s="22"/>
      <c r="E31" s="23"/>
      <c r="F31" s="23"/>
      <c r="G31" s="66" t="str">
        <f>IF(ISNUMBER('Creep Calculation'!E28),'Creep Calculation'!E28,"")</f>
        <v/>
      </c>
      <c r="H31" s="68">
        <v>0.1</v>
      </c>
      <c r="I31" s="22">
        <v>1</v>
      </c>
      <c r="J31" s="7"/>
      <c r="K31" s="116">
        <f t="shared" si="0"/>
        <v>0</v>
      </c>
      <c r="L31" s="19" t="str">
        <f t="shared" si="1"/>
        <v/>
      </c>
      <c r="M31" s="116">
        <f t="shared" si="2"/>
        <v>0</v>
      </c>
      <c r="N31" s="69" t="str">
        <f t="shared" si="3"/>
        <v/>
      </c>
      <c r="O31" s="7"/>
      <c r="P31" s="67"/>
      <c r="Q31" s="116" t="e">
        <f t="shared" si="4"/>
        <v>#DIV/0!</v>
      </c>
      <c r="R31" s="69" t="str">
        <f t="shared" si="5"/>
        <v/>
      </c>
      <c r="S31" s="5"/>
      <c r="T31" s="8"/>
    </row>
    <row r="32" spans="1:20" x14ac:dyDescent="0.3">
      <c r="A32" s="9"/>
      <c r="B32" s="5"/>
      <c r="C32" s="1">
        <v>19</v>
      </c>
      <c r="D32" s="22"/>
      <c r="E32" s="23"/>
      <c r="F32" s="23"/>
      <c r="G32" s="66" t="str">
        <f>IF(ISNUMBER('Creep Calculation'!E29),'Creep Calculation'!E29,"")</f>
        <v/>
      </c>
      <c r="H32" s="68">
        <v>0.1</v>
      </c>
      <c r="I32" s="22">
        <v>1</v>
      </c>
      <c r="J32" s="7"/>
      <c r="K32" s="116">
        <f t="shared" si="0"/>
        <v>0</v>
      </c>
      <c r="L32" s="19" t="str">
        <f t="shared" si="1"/>
        <v/>
      </c>
      <c r="M32" s="116">
        <f t="shared" si="2"/>
        <v>0</v>
      </c>
      <c r="N32" s="69" t="str">
        <f t="shared" si="3"/>
        <v/>
      </c>
      <c r="O32" s="7"/>
      <c r="P32" s="67"/>
      <c r="Q32" s="116" t="e">
        <f t="shared" si="4"/>
        <v>#DIV/0!</v>
      </c>
      <c r="R32" s="69" t="str">
        <f t="shared" si="5"/>
        <v/>
      </c>
      <c r="S32" s="5"/>
      <c r="T32" s="8"/>
    </row>
    <row r="33" spans="1:20" x14ac:dyDescent="0.3">
      <c r="A33" s="9"/>
      <c r="B33" s="5"/>
      <c r="C33" s="1">
        <v>20</v>
      </c>
      <c r="D33" s="22"/>
      <c r="E33" s="23"/>
      <c r="F33" s="23"/>
      <c r="G33" s="66" t="str">
        <f>IF(ISNUMBER('Creep Calculation'!E30),'Creep Calculation'!E30,"")</f>
        <v/>
      </c>
      <c r="H33" s="68">
        <v>0.1</v>
      </c>
      <c r="I33" s="22">
        <v>1</v>
      </c>
      <c r="J33" s="7"/>
      <c r="K33" s="116">
        <f t="shared" si="0"/>
        <v>0</v>
      </c>
      <c r="L33" s="19" t="str">
        <f t="shared" si="1"/>
        <v/>
      </c>
      <c r="M33" s="116">
        <f t="shared" si="2"/>
        <v>0</v>
      </c>
      <c r="N33" s="69" t="str">
        <f t="shared" si="3"/>
        <v/>
      </c>
      <c r="O33" s="7"/>
      <c r="P33" s="67"/>
      <c r="Q33" s="116" t="e">
        <f t="shared" si="4"/>
        <v>#DIV/0!</v>
      </c>
      <c r="R33" s="69" t="str">
        <f t="shared" si="5"/>
        <v/>
      </c>
      <c r="S33" s="5"/>
      <c r="T33" s="8"/>
    </row>
    <row r="34" spans="1:20" x14ac:dyDescent="0.3">
      <c r="A34" s="9"/>
      <c r="B34" s="5"/>
      <c r="C34" s="5"/>
      <c r="D34" s="64"/>
      <c r="E34" s="65"/>
      <c r="F34" s="65"/>
      <c r="G34" s="65"/>
      <c r="H34" s="65"/>
      <c r="I34" s="65"/>
      <c r="J34" s="5"/>
      <c r="K34" s="5"/>
      <c r="L34" s="48"/>
      <c r="M34" s="48"/>
      <c r="N34" s="48"/>
      <c r="O34" s="5"/>
      <c r="P34" s="65"/>
      <c r="Q34" s="5"/>
      <c r="R34" s="48"/>
      <c r="S34" s="5"/>
      <c r="T34" s="8"/>
    </row>
    <row r="35" spans="1:20" x14ac:dyDescent="0.3">
      <c r="A35" s="9"/>
      <c r="B35" s="5"/>
      <c r="C35" s="5"/>
      <c r="D35" s="64"/>
      <c r="E35" s="65"/>
      <c r="F35" s="65"/>
      <c r="G35" s="65"/>
      <c r="H35" s="65"/>
      <c r="I35" s="65"/>
      <c r="J35" s="5"/>
      <c r="K35" s="5"/>
      <c r="L35" s="48"/>
      <c r="M35" s="48"/>
      <c r="N35" s="48"/>
      <c r="O35" s="5"/>
      <c r="P35" s="65"/>
      <c r="Q35" s="5"/>
      <c r="R35" s="48"/>
      <c r="S35" s="5"/>
      <c r="T35" s="8"/>
    </row>
    <row r="36" spans="1:20" ht="9.1999999999999993" customHeight="1" x14ac:dyDescent="0.3">
      <c r="A36" s="9"/>
      <c r="B36" s="5"/>
      <c r="C36" s="5"/>
      <c r="D36" s="5"/>
      <c r="E36" s="5"/>
      <c r="F36" s="5"/>
      <c r="G36" s="5"/>
      <c r="H36" s="5"/>
      <c r="I36" s="5"/>
      <c r="J36" s="5"/>
      <c r="K36" s="5"/>
      <c r="L36" s="5"/>
      <c r="M36" s="5"/>
      <c r="N36" s="5"/>
      <c r="O36" s="5"/>
      <c r="P36" s="5"/>
      <c r="Q36" s="5"/>
      <c r="R36" s="5"/>
      <c r="S36" s="5"/>
      <c r="T36" s="8"/>
    </row>
    <row r="37" spans="1:20" ht="399.95" customHeight="1" x14ac:dyDescent="0.3">
      <c r="A37" s="8"/>
      <c r="B37" s="8"/>
      <c r="C37" s="8"/>
      <c r="D37" s="8"/>
      <c r="E37" s="8"/>
      <c r="F37" s="8"/>
      <c r="G37" s="8"/>
      <c r="H37" s="8"/>
      <c r="I37" s="8"/>
      <c r="J37" s="8"/>
      <c r="K37" s="8"/>
      <c r="L37" s="8"/>
      <c r="M37" s="8"/>
      <c r="N37" s="8"/>
      <c r="O37" s="8"/>
      <c r="P37" s="8"/>
      <c r="Q37" s="8"/>
      <c r="R37" s="8"/>
      <c r="S37" s="8"/>
      <c r="T37" s="8"/>
    </row>
  </sheetData>
  <sheetProtection password="8E71" sheet="1" objects="1" scenarios="1"/>
  <mergeCells count="1">
    <mergeCell ref="E4:G4"/>
  </mergeCells>
  <phoneticPr fontId="0" type="noConversion"/>
  <conditionalFormatting sqref="E10:F10">
    <cfRule type="cellIs" dxfId="0" priority="1" stopIfTrue="1" operator="equal">
      <formula>0</formula>
    </cfRule>
  </conditionalFormatting>
  <dataValidations count="4">
    <dataValidation type="decimal" errorStyle="warning" allowBlank="1" showErrorMessage="1" error="Please enter numeric values only." sqref="H8:H10 P34:P35 H34:I35" xr:uid="{00000000-0002-0000-0100-000000000000}">
      <formula1>0</formula1>
      <formula2>100</formula2>
    </dataValidation>
    <dataValidation type="decimal" allowBlank="1" showErrorMessage="1" error="Please enter numeric values only." sqref="E34:G35" xr:uid="{00000000-0002-0000-0100-000001000000}">
      <formula1>0</formula1>
      <formula2>100</formula2>
    </dataValidation>
    <dataValidation type="decimal" allowBlank="1" showErrorMessage="1" error="Enter numeric values only" sqref="H14:I33 P14:P33 E8:F10 E14:F33" xr:uid="{00000000-0002-0000-0100-000002000000}">
      <formula1>0</formula1>
      <formula2>10000</formula2>
    </dataValidation>
    <dataValidation allowBlank="1" sqref="G14:G33" xr:uid="{00000000-0002-0000-0100-000003000000}"/>
  </dataValidations>
  <pageMargins left="0.59055118110236227" right="0.59055118110236227" top="0.59055118110236227" bottom="0.98425196850393704" header="0.51181102362204722" footer="0.51181102362204722"/>
  <pageSetup paperSize="9" fitToHeight="2" orientation="landscape" horizontalDpi="360" verticalDpi="360"/>
  <headerFooter alignWithMargins="0">
    <oddFooter>&amp;LPrinted on &amp;D, Page &amp;P of &amp;N</oddFooter>
  </headerFooter>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39"/>
  <sheetViews>
    <sheetView zoomScale="82" zoomScaleNormal="150" workbookViewId="0">
      <selection activeCell="X12" sqref="X12"/>
    </sheetView>
  </sheetViews>
  <sheetFormatPr defaultColWidth="12.28515625" defaultRowHeight="15" x14ac:dyDescent="0.3"/>
  <cols>
    <col min="1" max="1" width="0.140625" style="37" customWidth="1"/>
    <col min="2" max="3" width="1.7109375" style="37" customWidth="1"/>
    <col min="4" max="4" width="8" style="78" customWidth="1"/>
    <col min="5" max="5" width="8.7109375" style="47" hidden="1" customWidth="1"/>
    <col min="6" max="11" width="0.140625" style="37" customWidth="1"/>
    <col min="12" max="15" width="8.7109375" style="37" customWidth="1"/>
    <col min="16" max="16" width="10.42578125" style="37" hidden="1" customWidth="1"/>
    <col min="17" max="17" width="1.7109375" style="37" customWidth="1"/>
    <col min="18" max="18" width="4.7109375" style="37" customWidth="1"/>
    <col min="19" max="20" width="12.7109375" style="37" customWidth="1"/>
    <col min="21" max="21" width="3.85546875" style="37" customWidth="1"/>
    <col min="22" max="22" width="43.7109375" style="37" customWidth="1"/>
    <col min="23" max="23" width="1.7109375" style="37" customWidth="1"/>
    <col min="24" max="24" width="90.7109375" style="37" customWidth="1"/>
    <col min="25" max="16384" width="12.28515625" style="37"/>
  </cols>
  <sheetData>
    <row r="1" spans="1:24" s="26" customFormat="1" ht="7.7" customHeight="1" x14ac:dyDescent="0.3">
      <c r="A1" s="29"/>
      <c r="B1" s="24"/>
      <c r="C1" s="24"/>
      <c r="D1" s="73"/>
      <c r="E1" s="39"/>
      <c r="F1" s="24"/>
      <c r="G1" s="24"/>
      <c r="H1" s="24"/>
      <c r="I1" s="24"/>
      <c r="J1" s="24"/>
      <c r="K1" s="24"/>
      <c r="L1" s="24"/>
      <c r="M1" s="24"/>
      <c r="N1" s="24"/>
      <c r="O1" s="24"/>
      <c r="P1" s="25"/>
      <c r="Q1" s="24"/>
      <c r="R1" s="24"/>
      <c r="S1" s="24"/>
      <c r="T1" s="24"/>
      <c r="U1" s="24"/>
      <c r="V1" s="24"/>
      <c r="W1" s="24"/>
      <c r="X1" s="24"/>
    </row>
    <row r="2" spans="1:24" s="26" customFormat="1" ht="13.7" customHeight="1" x14ac:dyDescent="0.3">
      <c r="A2" s="29"/>
      <c r="B2" s="24"/>
      <c r="C2" s="27"/>
      <c r="D2" s="74"/>
      <c r="E2" s="40"/>
      <c r="F2" s="27"/>
      <c r="G2" s="27"/>
      <c r="H2" s="27"/>
      <c r="I2" s="27"/>
      <c r="J2" s="27"/>
      <c r="K2" s="27"/>
      <c r="L2" s="27"/>
      <c r="M2" s="27"/>
      <c r="N2" s="27"/>
      <c r="O2" s="27"/>
      <c r="P2" s="27"/>
      <c r="Q2" s="27"/>
      <c r="R2" s="27"/>
      <c r="S2" s="27"/>
      <c r="T2" s="27"/>
      <c r="U2" s="27"/>
      <c r="V2" s="27"/>
      <c r="W2" s="27"/>
      <c r="X2" s="24"/>
    </row>
    <row r="3" spans="1:24" s="26" customFormat="1" ht="27" customHeight="1" x14ac:dyDescent="0.3">
      <c r="A3" s="29"/>
      <c r="B3" s="24"/>
      <c r="C3" s="27"/>
      <c r="D3" s="74"/>
      <c r="E3" s="40"/>
      <c r="F3" s="28"/>
      <c r="G3" s="28"/>
      <c r="H3" s="28"/>
      <c r="I3" s="28"/>
      <c r="J3" s="28"/>
      <c r="K3" s="28"/>
      <c r="L3" s="27"/>
      <c r="M3" s="27"/>
      <c r="N3" s="27"/>
      <c r="O3" s="28"/>
      <c r="P3" s="27"/>
      <c r="Q3" s="27"/>
      <c r="R3" s="27"/>
      <c r="S3" s="27"/>
      <c r="T3" s="27"/>
      <c r="U3" s="27"/>
      <c r="V3" s="27"/>
      <c r="W3" s="27"/>
      <c r="X3" s="24"/>
    </row>
    <row r="4" spans="1:24" s="26" customFormat="1" ht="18.2" customHeight="1" x14ac:dyDescent="0.3">
      <c r="A4" s="29"/>
      <c r="B4" s="24"/>
      <c r="C4" s="27"/>
      <c r="D4" s="75"/>
      <c r="E4" s="41"/>
      <c r="F4" s="61"/>
      <c r="G4" s="61"/>
      <c r="H4" s="61"/>
      <c r="I4" s="61"/>
      <c r="J4" s="61"/>
      <c r="K4" s="61"/>
      <c r="L4" s="29"/>
      <c r="M4" s="29"/>
      <c r="N4" s="29"/>
      <c r="O4" s="61"/>
      <c r="P4" s="27"/>
      <c r="Q4" s="27"/>
      <c r="R4" s="27"/>
      <c r="S4" s="27"/>
      <c r="T4" s="27"/>
      <c r="U4" s="27"/>
      <c r="V4" s="27"/>
      <c r="W4" s="27"/>
      <c r="X4" s="24"/>
    </row>
    <row r="5" spans="1:24" s="26" customFormat="1" ht="26.25" customHeight="1" x14ac:dyDescent="0.3">
      <c r="A5" s="29"/>
      <c r="B5" s="24"/>
      <c r="C5" s="27"/>
      <c r="D5" s="75"/>
      <c r="E5" s="41"/>
      <c r="F5" s="29"/>
      <c r="G5" s="29"/>
      <c r="H5" s="29"/>
      <c r="I5" s="29"/>
      <c r="J5" s="29"/>
      <c r="K5" s="29"/>
      <c r="L5" s="29"/>
      <c r="M5" s="29"/>
      <c r="N5" s="29"/>
      <c r="O5" s="29"/>
      <c r="P5" s="27"/>
      <c r="Q5" s="27"/>
      <c r="R5" s="27"/>
      <c r="S5" s="27"/>
      <c r="T5" s="27"/>
      <c r="U5" s="27"/>
      <c r="V5" s="27"/>
      <c r="W5" s="27"/>
      <c r="X5" s="24"/>
    </row>
    <row r="6" spans="1:24" s="26" customFormat="1" ht="26.25" customHeight="1" x14ac:dyDescent="0.3">
      <c r="A6" s="29"/>
      <c r="B6" s="24"/>
      <c r="C6" s="27"/>
      <c r="D6" s="75"/>
      <c r="E6" s="41"/>
      <c r="F6" s="29"/>
      <c r="G6" s="29"/>
      <c r="H6" s="29"/>
      <c r="I6" s="29"/>
      <c r="J6" s="29"/>
      <c r="K6" s="29"/>
      <c r="L6" s="29"/>
      <c r="M6" s="29"/>
      <c r="N6" s="29"/>
      <c r="O6" s="29"/>
      <c r="P6" s="27"/>
      <c r="Q6" s="27"/>
      <c r="R6" s="27"/>
      <c r="S6" s="27"/>
      <c r="T6" s="27"/>
      <c r="U6" s="27"/>
      <c r="V6" s="27"/>
      <c r="W6" s="27"/>
      <c r="X6" s="24"/>
    </row>
    <row r="7" spans="1:24" s="26" customFormat="1" x14ac:dyDescent="0.3">
      <c r="A7" s="70"/>
      <c r="B7" s="24"/>
      <c r="C7" s="27"/>
      <c r="D7" s="75"/>
      <c r="E7" s="41"/>
      <c r="F7" s="41"/>
      <c r="G7" s="41"/>
      <c r="H7" s="41"/>
      <c r="I7" s="41"/>
      <c r="J7" s="41"/>
      <c r="K7" s="41"/>
      <c r="L7" s="30"/>
      <c r="M7" s="30"/>
      <c r="N7" s="29"/>
      <c r="O7" s="41"/>
      <c r="Q7" s="27"/>
      <c r="R7" s="27"/>
      <c r="S7" s="27"/>
      <c r="T7" s="27"/>
      <c r="U7" s="27"/>
      <c r="V7" s="27"/>
      <c r="W7" s="27"/>
      <c r="X7" s="24"/>
    </row>
    <row r="8" spans="1:24" s="26" customFormat="1" ht="21" customHeight="1" x14ac:dyDescent="0.3">
      <c r="A8" s="30"/>
      <c r="B8" s="24"/>
      <c r="C8" s="27"/>
      <c r="D8" s="75"/>
      <c r="E8" s="41"/>
      <c r="F8" s="41"/>
      <c r="G8" s="41"/>
      <c r="H8" s="41"/>
      <c r="I8" s="41"/>
      <c r="J8" s="41"/>
      <c r="K8" s="41"/>
      <c r="L8" s="30" t="s">
        <v>17</v>
      </c>
      <c r="M8" s="30"/>
      <c r="N8" s="29"/>
      <c r="O8" s="41"/>
      <c r="Q8" s="27"/>
      <c r="R8" s="27"/>
      <c r="S8" s="27"/>
      <c r="T8" s="27"/>
      <c r="U8" s="27"/>
      <c r="V8" s="27"/>
      <c r="W8" s="27"/>
      <c r="X8" s="24"/>
    </row>
    <row r="9" spans="1:24" s="26" customFormat="1" ht="15.2" hidden="1" customHeight="1" thickTop="1" thickBot="1" x14ac:dyDescent="0.35">
      <c r="B9" s="24"/>
      <c r="C9" s="27"/>
      <c r="D9" s="32"/>
      <c r="E9" s="31"/>
      <c r="F9" s="129" t="s">
        <v>15</v>
      </c>
      <c r="G9" s="130"/>
      <c r="H9" s="130"/>
      <c r="I9" s="130"/>
      <c r="J9" s="130"/>
      <c r="K9" s="131"/>
      <c r="L9" s="132" t="s">
        <v>16</v>
      </c>
      <c r="M9" s="133"/>
      <c r="N9" s="133"/>
      <c r="O9" s="134"/>
      <c r="P9" s="33" t="s">
        <v>3</v>
      </c>
      <c r="Q9" s="27"/>
      <c r="R9" s="27"/>
      <c r="S9" s="27"/>
      <c r="T9" s="27"/>
      <c r="U9" s="27"/>
      <c r="V9" s="27"/>
      <c r="W9" s="27"/>
      <c r="X9" s="24"/>
    </row>
    <row r="10" spans="1:24" s="26" customFormat="1" ht="15.2" customHeight="1" x14ac:dyDescent="0.3">
      <c r="B10" s="24"/>
      <c r="C10" s="27"/>
      <c r="D10" s="31" t="s">
        <v>36</v>
      </c>
      <c r="E10" s="117">
        <v>0</v>
      </c>
      <c r="F10" s="71" t="s">
        <v>4</v>
      </c>
      <c r="G10" s="71">
        <v>4</v>
      </c>
      <c r="H10" s="71">
        <v>8</v>
      </c>
      <c r="I10" s="119">
        <v>12</v>
      </c>
      <c r="J10" s="71">
        <v>16</v>
      </c>
      <c r="K10" s="71">
        <v>20</v>
      </c>
      <c r="L10" s="49">
        <v>12</v>
      </c>
      <c r="M10" s="49">
        <v>16</v>
      </c>
      <c r="N10" s="49">
        <v>20</v>
      </c>
      <c r="O10" s="49">
        <v>0</v>
      </c>
      <c r="P10" s="50"/>
      <c r="Q10" s="27"/>
      <c r="R10" s="45">
        <v>1</v>
      </c>
      <c r="S10" s="27"/>
      <c r="T10" s="27"/>
      <c r="U10" s="27"/>
      <c r="V10" s="27"/>
      <c r="W10" s="27"/>
      <c r="X10" s="24"/>
    </row>
    <row r="11" spans="1:24" s="26" customFormat="1" x14ac:dyDescent="0.3">
      <c r="A11" s="24">
        <v>1</v>
      </c>
      <c r="B11" s="24"/>
      <c r="C11" s="27"/>
      <c r="D11" s="76">
        <v>1</v>
      </c>
      <c r="E11" s="118" t="e">
        <f>TREND($L11:$N11,$L$10:$N$10,$E$10)</f>
        <v>#VALUE!</v>
      </c>
      <c r="F11" s="72" t="e">
        <f>IF($R$10=D11,E11,"")</f>
        <v>#VALUE!</v>
      </c>
      <c r="G11" s="72" t="e">
        <f>IF($R$10=D11,TREND($L11:$N11,$L$10:$N$10,$G$10),"")</f>
        <v>#VALUE!</v>
      </c>
      <c r="H11" s="72" t="e">
        <f>IF($R$10=D11,TREND($L11:$N11,$L$10:$N$10,$H$10),"")</f>
        <v>#VALUE!</v>
      </c>
      <c r="I11" s="72">
        <f>IF($R$10=D11,L11,"")</f>
        <v>0</v>
      </c>
      <c r="J11" s="72">
        <f>IF($R$10=D11,M11,"")</f>
        <v>0</v>
      </c>
      <c r="K11" s="72">
        <f>IF($R$10=D11,N11,"")</f>
        <v>0</v>
      </c>
      <c r="L11" s="44"/>
      <c r="M11" s="44"/>
      <c r="N11" s="44"/>
      <c r="O11" s="66" t="str">
        <f>IF(ISERROR(Creep_calculation),"",Creep_calculation)</f>
        <v/>
      </c>
      <c r="P11" s="35"/>
      <c r="Q11" s="27"/>
      <c r="R11" s="27"/>
      <c r="S11" s="27"/>
      <c r="T11" s="27"/>
      <c r="U11" s="27"/>
      <c r="V11" s="27"/>
      <c r="W11" s="27"/>
      <c r="X11" s="24"/>
    </row>
    <row r="12" spans="1:24" s="26" customFormat="1" x14ac:dyDescent="0.3">
      <c r="A12" s="24">
        <v>2</v>
      </c>
      <c r="B12" s="24"/>
      <c r="C12" s="27"/>
      <c r="D12" s="76">
        <v>2</v>
      </c>
      <c r="E12" s="118" t="e">
        <f t="shared" ref="E12:E30" si="0">TREND($L12:$N12,$L$10:$N$10,$E$10)</f>
        <v>#VALUE!</v>
      </c>
      <c r="F12" s="72" t="str">
        <f t="shared" ref="F12:F30" si="1">IF($R$10=D12,E12,"")</f>
        <v/>
      </c>
      <c r="G12" s="72" t="str">
        <f t="shared" ref="G12:G30" si="2">IF($R$10=D12,TREND($L12:$N12,$L$10:$N$10,$G$10),"")</f>
        <v/>
      </c>
      <c r="H12" s="72" t="str">
        <f t="shared" ref="H12:H30" si="3">IF($R$10=D12,TREND($L12:$N12,$L$10:$N$10,$H$10),"")</f>
        <v/>
      </c>
      <c r="I12" s="72" t="str">
        <f t="shared" ref="I12:I30" si="4">IF($R$10=D12,L12,"")</f>
        <v/>
      </c>
      <c r="J12" s="72" t="str">
        <f t="shared" ref="J12:J30" si="5">IF($R$10=D12,M12,"")</f>
        <v/>
      </c>
      <c r="K12" s="72" t="str">
        <f t="shared" ref="K12:K30" si="6">IF($R$10=D12,N12,"")</f>
        <v/>
      </c>
      <c r="L12" s="44"/>
      <c r="M12" s="44"/>
      <c r="N12" s="44"/>
      <c r="O12" s="66" t="str">
        <f t="shared" ref="O12:O30" si="7">IF(ISERROR(Creep_calculation),"",Creep_calculation)</f>
        <v/>
      </c>
      <c r="P12" s="36"/>
      <c r="Q12" s="27"/>
      <c r="R12" s="27"/>
      <c r="S12" s="27"/>
      <c r="T12" s="27"/>
      <c r="U12" s="27"/>
      <c r="V12" s="27"/>
      <c r="W12" s="27"/>
      <c r="X12" s="24"/>
    </row>
    <row r="13" spans="1:24" s="26" customFormat="1" x14ac:dyDescent="0.3">
      <c r="A13" s="24">
        <v>3</v>
      </c>
      <c r="B13" s="24"/>
      <c r="C13" s="27"/>
      <c r="D13" s="76">
        <v>3</v>
      </c>
      <c r="E13" s="118" t="e">
        <f t="shared" si="0"/>
        <v>#VALUE!</v>
      </c>
      <c r="F13" s="72" t="str">
        <f t="shared" si="1"/>
        <v/>
      </c>
      <c r="G13" s="72" t="str">
        <f t="shared" si="2"/>
        <v/>
      </c>
      <c r="H13" s="72" t="str">
        <f t="shared" si="3"/>
        <v/>
      </c>
      <c r="I13" s="72" t="str">
        <f t="shared" si="4"/>
        <v/>
      </c>
      <c r="J13" s="72" t="str">
        <f t="shared" si="5"/>
        <v/>
      </c>
      <c r="K13" s="72" t="str">
        <f t="shared" si="6"/>
        <v/>
      </c>
      <c r="L13" s="44"/>
      <c r="M13" s="44"/>
      <c r="N13" s="44"/>
      <c r="O13" s="66" t="str">
        <f t="shared" si="7"/>
        <v/>
      </c>
      <c r="P13" s="36"/>
      <c r="Q13" s="27"/>
      <c r="R13" s="27"/>
      <c r="S13" s="27"/>
      <c r="T13" s="27"/>
      <c r="U13" s="27"/>
      <c r="V13" s="27"/>
      <c r="W13" s="27"/>
      <c r="X13" s="24"/>
    </row>
    <row r="14" spans="1:24" s="26" customFormat="1" x14ac:dyDescent="0.3">
      <c r="A14" s="24">
        <v>4</v>
      </c>
      <c r="B14" s="24"/>
      <c r="C14" s="27"/>
      <c r="D14" s="76">
        <v>4</v>
      </c>
      <c r="E14" s="118" t="e">
        <f t="shared" si="0"/>
        <v>#VALUE!</v>
      </c>
      <c r="F14" s="72" t="str">
        <f t="shared" si="1"/>
        <v/>
      </c>
      <c r="G14" s="72" t="str">
        <f t="shared" si="2"/>
        <v/>
      </c>
      <c r="H14" s="72" t="str">
        <f t="shared" si="3"/>
        <v/>
      </c>
      <c r="I14" s="72" t="str">
        <f t="shared" si="4"/>
        <v/>
      </c>
      <c r="J14" s="72" t="str">
        <f t="shared" si="5"/>
        <v/>
      </c>
      <c r="K14" s="72" t="str">
        <f t="shared" si="6"/>
        <v/>
      </c>
      <c r="L14" s="44"/>
      <c r="M14" s="44"/>
      <c r="N14" s="44"/>
      <c r="O14" s="66" t="str">
        <f t="shared" si="7"/>
        <v/>
      </c>
      <c r="P14" s="36"/>
      <c r="Q14" s="27"/>
      <c r="R14" s="27"/>
      <c r="S14" s="27"/>
      <c r="T14" s="27"/>
      <c r="U14" s="27"/>
      <c r="V14" s="27"/>
      <c r="W14" s="27"/>
      <c r="X14" s="24"/>
    </row>
    <row r="15" spans="1:24" s="26" customFormat="1" x14ac:dyDescent="0.3">
      <c r="A15" s="24">
        <v>5</v>
      </c>
      <c r="B15" s="24"/>
      <c r="C15" s="27"/>
      <c r="D15" s="76">
        <v>5</v>
      </c>
      <c r="E15" s="118" t="e">
        <f t="shared" si="0"/>
        <v>#VALUE!</v>
      </c>
      <c r="F15" s="72" t="str">
        <f t="shared" si="1"/>
        <v/>
      </c>
      <c r="G15" s="72" t="str">
        <f t="shared" si="2"/>
        <v/>
      </c>
      <c r="H15" s="72" t="str">
        <f t="shared" si="3"/>
        <v/>
      </c>
      <c r="I15" s="72" t="str">
        <f t="shared" si="4"/>
        <v/>
      </c>
      <c r="J15" s="72" t="str">
        <f t="shared" si="5"/>
        <v/>
      </c>
      <c r="K15" s="72" t="str">
        <f t="shared" si="6"/>
        <v/>
      </c>
      <c r="L15" s="44"/>
      <c r="M15" s="44"/>
      <c r="N15" s="44"/>
      <c r="O15" s="66" t="str">
        <f t="shared" si="7"/>
        <v/>
      </c>
      <c r="P15" s="36"/>
      <c r="Q15" s="27"/>
      <c r="R15" s="27"/>
      <c r="S15" s="27"/>
      <c r="T15" s="27"/>
      <c r="U15" s="27"/>
      <c r="V15" s="27"/>
      <c r="W15" s="27"/>
      <c r="X15" s="24"/>
    </row>
    <row r="16" spans="1:24" x14ac:dyDescent="0.3">
      <c r="A16" s="24">
        <v>6</v>
      </c>
      <c r="B16" s="24"/>
      <c r="C16" s="27"/>
      <c r="D16" s="76">
        <v>6</v>
      </c>
      <c r="E16" s="118" t="e">
        <f t="shared" si="0"/>
        <v>#VALUE!</v>
      </c>
      <c r="F16" s="72" t="str">
        <f t="shared" si="1"/>
        <v/>
      </c>
      <c r="G16" s="72" t="str">
        <f t="shared" si="2"/>
        <v/>
      </c>
      <c r="H16" s="72" t="str">
        <f t="shared" si="3"/>
        <v/>
      </c>
      <c r="I16" s="72" t="str">
        <f t="shared" si="4"/>
        <v/>
      </c>
      <c r="J16" s="72" t="str">
        <f t="shared" si="5"/>
        <v/>
      </c>
      <c r="K16" s="72" t="str">
        <f t="shared" si="6"/>
        <v/>
      </c>
      <c r="L16" s="44"/>
      <c r="M16" s="44"/>
      <c r="N16" s="44"/>
      <c r="O16" s="66" t="str">
        <f t="shared" si="7"/>
        <v/>
      </c>
      <c r="P16" s="36"/>
      <c r="Q16" s="27"/>
      <c r="R16" s="27"/>
      <c r="S16" s="27"/>
      <c r="T16" s="27"/>
      <c r="U16" s="27"/>
      <c r="V16" s="27"/>
      <c r="W16" s="27"/>
      <c r="X16" s="24"/>
    </row>
    <row r="17" spans="1:24" x14ac:dyDescent="0.3">
      <c r="A17" s="24">
        <v>7</v>
      </c>
      <c r="B17" s="24"/>
      <c r="C17" s="27"/>
      <c r="D17" s="76">
        <v>7</v>
      </c>
      <c r="E17" s="118" t="e">
        <f t="shared" si="0"/>
        <v>#VALUE!</v>
      </c>
      <c r="F17" s="72" t="str">
        <f t="shared" si="1"/>
        <v/>
      </c>
      <c r="G17" s="72" t="str">
        <f t="shared" si="2"/>
        <v/>
      </c>
      <c r="H17" s="72" t="str">
        <f t="shared" si="3"/>
        <v/>
      </c>
      <c r="I17" s="72" t="str">
        <f t="shared" si="4"/>
        <v/>
      </c>
      <c r="J17" s="72" t="str">
        <f t="shared" si="5"/>
        <v/>
      </c>
      <c r="K17" s="72" t="str">
        <f t="shared" si="6"/>
        <v/>
      </c>
      <c r="L17" s="44"/>
      <c r="M17" s="44"/>
      <c r="N17" s="44"/>
      <c r="O17" s="66" t="str">
        <f t="shared" si="7"/>
        <v/>
      </c>
      <c r="P17" s="36"/>
      <c r="Q17" s="27"/>
      <c r="R17" s="27"/>
      <c r="S17" s="27"/>
      <c r="T17" s="27"/>
      <c r="U17" s="27"/>
      <c r="V17" s="27"/>
      <c r="W17" s="27"/>
      <c r="X17" s="24"/>
    </row>
    <row r="18" spans="1:24" x14ac:dyDescent="0.3">
      <c r="A18" s="24">
        <v>8</v>
      </c>
      <c r="B18" s="24"/>
      <c r="C18" s="27"/>
      <c r="D18" s="76">
        <v>8</v>
      </c>
      <c r="E18" s="118" t="e">
        <f t="shared" si="0"/>
        <v>#VALUE!</v>
      </c>
      <c r="F18" s="72" t="str">
        <f t="shared" si="1"/>
        <v/>
      </c>
      <c r="G18" s="72" t="str">
        <f t="shared" si="2"/>
        <v/>
      </c>
      <c r="H18" s="72" t="str">
        <f t="shared" si="3"/>
        <v/>
      </c>
      <c r="I18" s="72" t="str">
        <f t="shared" si="4"/>
        <v/>
      </c>
      <c r="J18" s="72" t="str">
        <f t="shared" si="5"/>
        <v/>
      </c>
      <c r="K18" s="72" t="str">
        <f t="shared" si="6"/>
        <v/>
      </c>
      <c r="L18" s="44"/>
      <c r="M18" s="44"/>
      <c r="N18" s="44"/>
      <c r="O18" s="66" t="str">
        <f t="shared" si="7"/>
        <v/>
      </c>
      <c r="P18" s="36"/>
      <c r="Q18" s="27"/>
      <c r="R18" s="27"/>
      <c r="S18" s="27"/>
      <c r="T18" s="27"/>
      <c r="U18" s="27"/>
      <c r="V18" s="27"/>
      <c r="W18" s="27"/>
      <c r="X18" s="24"/>
    </row>
    <row r="19" spans="1:24" s="26" customFormat="1" x14ac:dyDescent="0.3">
      <c r="A19" s="24">
        <v>9</v>
      </c>
      <c r="B19" s="24"/>
      <c r="C19" s="27"/>
      <c r="D19" s="76">
        <v>9</v>
      </c>
      <c r="E19" s="118" t="e">
        <f t="shared" si="0"/>
        <v>#VALUE!</v>
      </c>
      <c r="F19" s="72" t="str">
        <f t="shared" si="1"/>
        <v/>
      </c>
      <c r="G19" s="72" t="str">
        <f t="shared" si="2"/>
        <v/>
      </c>
      <c r="H19" s="72" t="str">
        <f t="shared" si="3"/>
        <v/>
      </c>
      <c r="I19" s="72" t="str">
        <f t="shared" si="4"/>
        <v/>
      </c>
      <c r="J19" s="72" t="str">
        <f t="shared" si="5"/>
        <v/>
      </c>
      <c r="K19" s="72" t="str">
        <f t="shared" si="6"/>
        <v/>
      </c>
      <c r="L19" s="44"/>
      <c r="M19" s="44"/>
      <c r="N19" s="44"/>
      <c r="O19" s="66" t="str">
        <f t="shared" si="7"/>
        <v/>
      </c>
      <c r="P19" s="36"/>
      <c r="Q19" s="27"/>
      <c r="R19" s="27"/>
      <c r="S19" s="27"/>
      <c r="T19" s="27"/>
      <c r="U19" s="27"/>
      <c r="V19" s="27"/>
      <c r="W19" s="27"/>
      <c r="X19" s="24"/>
    </row>
    <row r="20" spans="1:24" s="26" customFormat="1" x14ac:dyDescent="0.3">
      <c r="A20" s="24">
        <v>10</v>
      </c>
      <c r="B20" s="24"/>
      <c r="C20" s="27"/>
      <c r="D20" s="76">
        <v>10</v>
      </c>
      <c r="E20" s="118" t="e">
        <f t="shared" si="0"/>
        <v>#VALUE!</v>
      </c>
      <c r="F20" s="72" t="str">
        <f t="shared" si="1"/>
        <v/>
      </c>
      <c r="G20" s="72" t="str">
        <f t="shared" si="2"/>
        <v/>
      </c>
      <c r="H20" s="72" t="str">
        <f t="shared" si="3"/>
        <v/>
      </c>
      <c r="I20" s="72" t="str">
        <f t="shared" si="4"/>
        <v/>
      </c>
      <c r="J20" s="72" t="str">
        <f t="shared" si="5"/>
        <v/>
      </c>
      <c r="K20" s="72" t="str">
        <f t="shared" si="6"/>
        <v/>
      </c>
      <c r="L20" s="44"/>
      <c r="M20" s="44"/>
      <c r="N20" s="44"/>
      <c r="O20" s="66" t="str">
        <f t="shared" si="7"/>
        <v/>
      </c>
      <c r="P20" s="36"/>
      <c r="Q20" s="27"/>
      <c r="R20" s="27"/>
      <c r="S20" s="27"/>
      <c r="T20" s="27"/>
      <c r="U20" s="27"/>
      <c r="V20" s="27"/>
      <c r="W20" s="27"/>
      <c r="X20" s="24"/>
    </row>
    <row r="21" spans="1:24" s="26" customFormat="1" x14ac:dyDescent="0.3">
      <c r="A21" s="24">
        <v>11</v>
      </c>
      <c r="B21" s="24"/>
      <c r="C21" s="27"/>
      <c r="D21" s="76">
        <v>11</v>
      </c>
      <c r="E21" s="118" t="e">
        <f t="shared" si="0"/>
        <v>#VALUE!</v>
      </c>
      <c r="F21" s="72" t="str">
        <f t="shared" si="1"/>
        <v/>
      </c>
      <c r="G21" s="72" t="str">
        <f t="shared" si="2"/>
        <v/>
      </c>
      <c r="H21" s="72" t="str">
        <f t="shared" si="3"/>
        <v/>
      </c>
      <c r="I21" s="72" t="str">
        <f t="shared" si="4"/>
        <v/>
      </c>
      <c r="J21" s="72" t="str">
        <f t="shared" si="5"/>
        <v/>
      </c>
      <c r="K21" s="72" t="str">
        <f t="shared" si="6"/>
        <v/>
      </c>
      <c r="L21" s="44"/>
      <c r="M21" s="44"/>
      <c r="N21" s="44"/>
      <c r="O21" s="66" t="str">
        <f t="shared" si="7"/>
        <v/>
      </c>
      <c r="P21" s="36"/>
      <c r="Q21" s="27"/>
      <c r="R21" s="27"/>
      <c r="S21" s="27"/>
      <c r="T21" s="27"/>
      <c r="U21" s="27"/>
      <c r="V21" s="27"/>
      <c r="W21" s="27"/>
      <c r="X21" s="24"/>
    </row>
    <row r="22" spans="1:24" s="26" customFormat="1" x14ac:dyDescent="0.3">
      <c r="A22" s="24">
        <v>12</v>
      </c>
      <c r="B22" s="24"/>
      <c r="C22" s="27"/>
      <c r="D22" s="76">
        <v>12</v>
      </c>
      <c r="E22" s="118" t="e">
        <f t="shared" si="0"/>
        <v>#VALUE!</v>
      </c>
      <c r="F22" s="72" t="str">
        <f t="shared" si="1"/>
        <v/>
      </c>
      <c r="G22" s="72" t="str">
        <f t="shared" si="2"/>
        <v/>
      </c>
      <c r="H22" s="72" t="str">
        <f t="shared" si="3"/>
        <v/>
      </c>
      <c r="I22" s="72" t="str">
        <f t="shared" si="4"/>
        <v/>
      </c>
      <c r="J22" s="72" t="str">
        <f t="shared" si="5"/>
        <v/>
      </c>
      <c r="K22" s="72" t="str">
        <f t="shared" si="6"/>
        <v/>
      </c>
      <c r="L22" s="44"/>
      <c r="M22" s="44"/>
      <c r="N22" s="44"/>
      <c r="O22" s="66" t="str">
        <f t="shared" si="7"/>
        <v/>
      </c>
      <c r="P22" s="36"/>
      <c r="Q22" s="27"/>
      <c r="R22" s="27"/>
      <c r="S22" s="27"/>
      <c r="T22" s="27"/>
      <c r="U22" s="27"/>
      <c r="V22" s="27"/>
      <c r="W22" s="27"/>
      <c r="X22" s="24"/>
    </row>
    <row r="23" spans="1:24" s="26" customFormat="1" x14ac:dyDescent="0.3">
      <c r="A23" s="24">
        <v>13</v>
      </c>
      <c r="B23" s="24"/>
      <c r="C23" s="27"/>
      <c r="D23" s="76">
        <v>13</v>
      </c>
      <c r="E23" s="118" t="e">
        <f t="shared" si="0"/>
        <v>#VALUE!</v>
      </c>
      <c r="F23" s="72" t="str">
        <f t="shared" si="1"/>
        <v/>
      </c>
      <c r="G23" s="72" t="str">
        <f t="shared" si="2"/>
        <v/>
      </c>
      <c r="H23" s="72" t="str">
        <f t="shared" si="3"/>
        <v/>
      </c>
      <c r="I23" s="72" t="str">
        <f t="shared" si="4"/>
        <v/>
      </c>
      <c r="J23" s="72" t="str">
        <f t="shared" si="5"/>
        <v/>
      </c>
      <c r="K23" s="72" t="str">
        <f t="shared" si="6"/>
        <v/>
      </c>
      <c r="L23" s="44"/>
      <c r="M23" s="44"/>
      <c r="N23" s="44"/>
      <c r="O23" s="66" t="str">
        <f t="shared" si="7"/>
        <v/>
      </c>
      <c r="P23" s="36"/>
      <c r="Q23" s="27"/>
      <c r="R23" s="27"/>
      <c r="S23" s="27"/>
      <c r="T23" s="27"/>
      <c r="U23" s="27"/>
      <c r="V23" s="27"/>
      <c r="W23" s="27"/>
      <c r="X23" s="24"/>
    </row>
    <row r="24" spans="1:24" s="26" customFormat="1" ht="15.75" thickBot="1" x14ac:dyDescent="0.35">
      <c r="A24" s="24">
        <v>14</v>
      </c>
      <c r="B24" s="24"/>
      <c r="C24" s="27"/>
      <c r="D24" s="76">
        <v>14</v>
      </c>
      <c r="E24" s="118" t="e">
        <f t="shared" si="0"/>
        <v>#VALUE!</v>
      </c>
      <c r="F24" s="72" t="str">
        <f t="shared" si="1"/>
        <v/>
      </c>
      <c r="G24" s="72" t="str">
        <f t="shared" si="2"/>
        <v/>
      </c>
      <c r="H24" s="72" t="str">
        <f t="shared" si="3"/>
        <v/>
      </c>
      <c r="I24" s="72" t="str">
        <f t="shared" si="4"/>
        <v/>
      </c>
      <c r="J24" s="72" t="str">
        <f t="shared" si="5"/>
        <v/>
      </c>
      <c r="K24" s="72" t="str">
        <f t="shared" si="6"/>
        <v/>
      </c>
      <c r="L24" s="44"/>
      <c r="M24" s="44"/>
      <c r="N24" s="44"/>
      <c r="O24" s="66" t="str">
        <f t="shared" si="7"/>
        <v/>
      </c>
      <c r="P24" s="38"/>
      <c r="Q24" s="27"/>
      <c r="R24" s="27"/>
      <c r="S24" s="27"/>
      <c r="T24" s="27"/>
      <c r="U24" s="27"/>
      <c r="V24" s="27"/>
      <c r="W24" s="27"/>
      <c r="X24" s="24"/>
    </row>
    <row r="25" spans="1:24" s="26" customFormat="1" ht="15.75" thickTop="1" x14ac:dyDescent="0.3">
      <c r="A25" s="24">
        <v>15</v>
      </c>
      <c r="B25" s="24"/>
      <c r="C25" s="27"/>
      <c r="D25" s="76">
        <v>15</v>
      </c>
      <c r="E25" s="118" t="e">
        <f t="shared" si="0"/>
        <v>#VALUE!</v>
      </c>
      <c r="F25" s="72" t="str">
        <f t="shared" si="1"/>
        <v/>
      </c>
      <c r="G25" s="72" t="str">
        <f t="shared" si="2"/>
        <v/>
      </c>
      <c r="H25" s="72" t="str">
        <f t="shared" si="3"/>
        <v/>
      </c>
      <c r="I25" s="72" t="str">
        <f t="shared" si="4"/>
        <v/>
      </c>
      <c r="J25" s="72" t="str">
        <f t="shared" si="5"/>
        <v/>
      </c>
      <c r="K25" s="72" t="str">
        <f t="shared" si="6"/>
        <v/>
      </c>
      <c r="L25" s="44"/>
      <c r="M25" s="44"/>
      <c r="N25" s="44"/>
      <c r="O25" s="66" t="str">
        <f t="shared" si="7"/>
        <v/>
      </c>
      <c r="P25" s="34" t="e">
        <f t="shared" ref="P25:P37" si="8">((A2_sample-A0_sample)-(A1_sample-A0_sample)^2/(A2_sample-A0_sample))-((A2_blank_ave-A0_blank_ave)-(A1_blank_ave-A0_blank_ave)^2/(A2_blank_ave-A0_blank_ave))</f>
        <v>#NAME?</v>
      </c>
      <c r="Q25" s="27"/>
      <c r="R25" s="27"/>
      <c r="S25" s="27"/>
      <c r="T25" s="27"/>
      <c r="U25" s="27"/>
      <c r="V25" s="27"/>
      <c r="W25" s="27"/>
      <c r="X25" s="24"/>
    </row>
    <row r="26" spans="1:24" s="26" customFormat="1" x14ac:dyDescent="0.3">
      <c r="A26" s="24">
        <v>16</v>
      </c>
      <c r="B26" s="24"/>
      <c r="C26" s="27"/>
      <c r="D26" s="76">
        <v>16</v>
      </c>
      <c r="E26" s="118" t="e">
        <f t="shared" si="0"/>
        <v>#VALUE!</v>
      </c>
      <c r="F26" s="72" t="str">
        <f t="shared" si="1"/>
        <v/>
      </c>
      <c r="G26" s="72" t="str">
        <f t="shared" si="2"/>
        <v/>
      </c>
      <c r="H26" s="72" t="str">
        <f t="shared" si="3"/>
        <v/>
      </c>
      <c r="I26" s="72" t="str">
        <f t="shared" si="4"/>
        <v/>
      </c>
      <c r="J26" s="72" t="str">
        <f t="shared" si="5"/>
        <v/>
      </c>
      <c r="K26" s="72" t="str">
        <f t="shared" si="6"/>
        <v/>
      </c>
      <c r="L26" s="44"/>
      <c r="M26" s="44"/>
      <c r="N26" s="44"/>
      <c r="O26" s="66" t="str">
        <f t="shared" si="7"/>
        <v/>
      </c>
      <c r="P26" s="34" t="e">
        <f t="shared" si="8"/>
        <v>#NAME?</v>
      </c>
      <c r="Q26" s="27"/>
      <c r="R26" s="27"/>
      <c r="S26" s="27"/>
      <c r="T26" s="27"/>
      <c r="U26" s="27"/>
      <c r="V26" s="27"/>
      <c r="W26" s="27"/>
      <c r="X26" s="24"/>
    </row>
    <row r="27" spans="1:24" s="26" customFormat="1" x14ac:dyDescent="0.3">
      <c r="A27" s="24">
        <v>17</v>
      </c>
      <c r="B27" s="24"/>
      <c r="C27" s="27"/>
      <c r="D27" s="76">
        <v>17</v>
      </c>
      <c r="E27" s="118" t="e">
        <f t="shared" si="0"/>
        <v>#VALUE!</v>
      </c>
      <c r="F27" s="72" t="str">
        <f t="shared" si="1"/>
        <v/>
      </c>
      <c r="G27" s="72" t="str">
        <f t="shared" si="2"/>
        <v/>
      </c>
      <c r="H27" s="72" t="str">
        <f t="shared" si="3"/>
        <v/>
      </c>
      <c r="I27" s="72" t="str">
        <f t="shared" si="4"/>
        <v/>
      </c>
      <c r="J27" s="72" t="str">
        <f t="shared" si="5"/>
        <v/>
      </c>
      <c r="K27" s="72" t="str">
        <f t="shared" si="6"/>
        <v/>
      </c>
      <c r="L27" s="44"/>
      <c r="M27" s="44"/>
      <c r="N27" s="44"/>
      <c r="O27" s="66" t="str">
        <f t="shared" si="7"/>
        <v/>
      </c>
      <c r="P27" s="34" t="e">
        <f t="shared" si="8"/>
        <v>#NAME?</v>
      </c>
      <c r="Q27" s="27"/>
      <c r="R27" s="27"/>
      <c r="S27" s="27"/>
      <c r="T27" s="27"/>
      <c r="U27" s="27"/>
      <c r="V27" s="27"/>
      <c r="W27" s="27"/>
      <c r="X27" s="24"/>
    </row>
    <row r="28" spans="1:24" s="26" customFormat="1" x14ac:dyDescent="0.3">
      <c r="A28" s="24">
        <v>18</v>
      </c>
      <c r="B28" s="24"/>
      <c r="C28" s="27"/>
      <c r="D28" s="76">
        <v>18</v>
      </c>
      <c r="E28" s="118" t="e">
        <f t="shared" si="0"/>
        <v>#VALUE!</v>
      </c>
      <c r="F28" s="72" t="str">
        <f t="shared" si="1"/>
        <v/>
      </c>
      <c r="G28" s="72" t="str">
        <f t="shared" si="2"/>
        <v/>
      </c>
      <c r="H28" s="72" t="str">
        <f t="shared" si="3"/>
        <v/>
      </c>
      <c r="I28" s="72" t="str">
        <f t="shared" si="4"/>
        <v/>
      </c>
      <c r="J28" s="72" t="str">
        <f t="shared" si="5"/>
        <v/>
      </c>
      <c r="K28" s="72" t="str">
        <f t="shared" si="6"/>
        <v/>
      </c>
      <c r="L28" s="44"/>
      <c r="M28" s="44"/>
      <c r="N28" s="44"/>
      <c r="O28" s="66" t="str">
        <f t="shared" si="7"/>
        <v/>
      </c>
      <c r="P28" s="34" t="e">
        <f t="shared" si="8"/>
        <v>#NAME?</v>
      </c>
      <c r="Q28" s="27"/>
      <c r="R28" s="27"/>
      <c r="S28" s="27"/>
      <c r="T28" s="27"/>
      <c r="U28" s="27"/>
      <c r="V28" s="27"/>
      <c r="W28" s="27"/>
      <c r="X28" s="24"/>
    </row>
    <row r="29" spans="1:24" s="26" customFormat="1" x14ac:dyDescent="0.3">
      <c r="A29" s="24">
        <v>19</v>
      </c>
      <c r="B29" s="24"/>
      <c r="C29" s="27"/>
      <c r="D29" s="76">
        <v>19</v>
      </c>
      <c r="E29" s="118" t="e">
        <f t="shared" si="0"/>
        <v>#VALUE!</v>
      </c>
      <c r="F29" s="72" t="str">
        <f t="shared" si="1"/>
        <v/>
      </c>
      <c r="G29" s="72" t="str">
        <f t="shared" si="2"/>
        <v/>
      </c>
      <c r="H29" s="72" t="str">
        <f t="shared" si="3"/>
        <v/>
      </c>
      <c r="I29" s="72" t="str">
        <f t="shared" si="4"/>
        <v/>
      </c>
      <c r="J29" s="72" t="str">
        <f t="shared" si="5"/>
        <v/>
      </c>
      <c r="K29" s="72" t="str">
        <f t="shared" si="6"/>
        <v/>
      </c>
      <c r="L29" s="44"/>
      <c r="M29" s="44"/>
      <c r="N29" s="44"/>
      <c r="O29" s="66" t="str">
        <f t="shared" si="7"/>
        <v/>
      </c>
      <c r="P29" s="62" t="e">
        <f t="shared" si="8"/>
        <v>#NAME?</v>
      </c>
      <c r="Q29" s="27"/>
      <c r="R29" s="27"/>
      <c r="S29" s="27"/>
      <c r="T29" s="27"/>
      <c r="U29" s="27"/>
      <c r="V29" s="27"/>
      <c r="W29" s="27"/>
      <c r="X29" s="24"/>
    </row>
    <row r="30" spans="1:24" s="26" customFormat="1" x14ac:dyDescent="0.3">
      <c r="A30" s="24">
        <v>20</v>
      </c>
      <c r="B30" s="24"/>
      <c r="C30" s="27"/>
      <c r="D30" s="76">
        <v>20</v>
      </c>
      <c r="E30" s="118" t="e">
        <f t="shared" si="0"/>
        <v>#VALUE!</v>
      </c>
      <c r="F30" s="72" t="str">
        <f t="shared" si="1"/>
        <v/>
      </c>
      <c r="G30" s="72" t="str">
        <f t="shared" si="2"/>
        <v/>
      </c>
      <c r="H30" s="72" t="str">
        <f t="shared" si="3"/>
        <v/>
      </c>
      <c r="I30" s="72" t="str">
        <f t="shared" si="4"/>
        <v/>
      </c>
      <c r="J30" s="72" t="str">
        <f t="shared" si="5"/>
        <v/>
      </c>
      <c r="K30" s="72" t="str">
        <f t="shared" si="6"/>
        <v/>
      </c>
      <c r="L30" s="44"/>
      <c r="M30" s="44"/>
      <c r="N30" s="44"/>
      <c r="O30" s="66" t="str">
        <f t="shared" si="7"/>
        <v/>
      </c>
      <c r="P30" s="62" t="e">
        <f t="shared" si="8"/>
        <v>#NAME?</v>
      </c>
      <c r="Q30" s="27"/>
      <c r="R30" s="27"/>
      <c r="S30" s="27"/>
      <c r="T30" s="27"/>
      <c r="U30" s="27"/>
      <c r="V30" s="27"/>
      <c r="W30" s="27"/>
      <c r="X30" s="24"/>
    </row>
    <row r="31" spans="1:24" s="26" customFormat="1" x14ac:dyDescent="0.3">
      <c r="B31" s="24"/>
      <c r="C31" s="27"/>
      <c r="D31" s="74"/>
      <c r="E31" s="40"/>
      <c r="F31" s="54"/>
      <c r="G31" s="54"/>
      <c r="H31" s="54"/>
      <c r="I31" s="54"/>
      <c r="J31" s="54"/>
      <c r="K31" s="54"/>
      <c r="L31" s="54"/>
      <c r="M31" s="54"/>
      <c r="N31" s="54"/>
      <c r="O31" s="54"/>
      <c r="P31" s="62" t="e">
        <f t="shared" si="8"/>
        <v>#NAME?</v>
      </c>
      <c r="Q31" s="27"/>
      <c r="R31" s="27"/>
      <c r="S31" s="27"/>
      <c r="T31" s="27"/>
      <c r="U31" s="27"/>
      <c r="V31" s="27"/>
      <c r="W31" s="27"/>
      <c r="X31" s="24"/>
    </row>
    <row r="32" spans="1:24" s="26" customFormat="1" x14ac:dyDescent="0.3">
      <c r="B32" s="24"/>
      <c r="C32" s="27"/>
      <c r="D32" s="74"/>
      <c r="E32" s="40"/>
      <c r="F32" s="54"/>
      <c r="G32" s="54"/>
      <c r="H32" s="54"/>
      <c r="I32" s="54"/>
      <c r="J32" s="54"/>
      <c r="K32" s="54"/>
      <c r="L32" s="54"/>
      <c r="M32" s="54"/>
      <c r="N32" s="54"/>
      <c r="O32" s="54"/>
      <c r="P32" s="62" t="e">
        <f t="shared" si="8"/>
        <v>#NAME?</v>
      </c>
      <c r="Q32" s="27"/>
      <c r="R32" s="27"/>
      <c r="S32" s="27"/>
      <c r="T32" s="27"/>
      <c r="U32" s="27"/>
      <c r="V32" s="27"/>
      <c r="W32" s="27"/>
      <c r="X32" s="24"/>
    </row>
    <row r="33" spans="2:24" s="26" customFormat="1" x14ac:dyDescent="0.3">
      <c r="B33" s="24"/>
      <c r="C33" s="27"/>
      <c r="D33" s="74"/>
      <c r="E33" s="40"/>
      <c r="F33" s="54"/>
      <c r="G33" s="54"/>
      <c r="H33" s="54"/>
      <c r="I33" s="54"/>
      <c r="J33" s="54"/>
      <c r="K33" s="54"/>
      <c r="L33" s="54"/>
      <c r="M33" s="54"/>
      <c r="N33" s="54"/>
      <c r="O33" s="54"/>
      <c r="P33" s="62" t="e">
        <f t="shared" si="8"/>
        <v>#NAME?</v>
      </c>
      <c r="Q33" s="27"/>
      <c r="R33" s="27"/>
      <c r="S33" s="27"/>
      <c r="T33" s="27"/>
      <c r="U33" s="27"/>
      <c r="V33" s="27"/>
      <c r="W33" s="27"/>
      <c r="X33" s="24"/>
    </row>
    <row r="34" spans="2:24" s="26" customFormat="1" x14ac:dyDescent="0.3">
      <c r="B34" s="24"/>
      <c r="C34" s="27"/>
      <c r="D34" s="74"/>
      <c r="E34" s="40"/>
      <c r="F34" s="54"/>
      <c r="G34" s="54"/>
      <c r="H34" s="54"/>
      <c r="I34" s="54"/>
      <c r="J34" s="54"/>
      <c r="K34" s="54"/>
      <c r="L34" s="54"/>
      <c r="M34" s="54"/>
      <c r="N34" s="54"/>
      <c r="O34" s="54"/>
      <c r="P34" s="62" t="e">
        <f t="shared" si="8"/>
        <v>#VALUE!</v>
      </c>
      <c r="Q34" s="27"/>
      <c r="R34" s="27"/>
      <c r="S34" s="27"/>
      <c r="T34" s="27"/>
      <c r="U34" s="27"/>
      <c r="V34" s="27"/>
      <c r="W34" s="27"/>
      <c r="X34" s="24"/>
    </row>
    <row r="35" spans="2:24" s="26" customFormat="1" x14ac:dyDescent="0.3">
      <c r="B35" s="24"/>
      <c r="C35" s="27"/>
      <c r="D35" s="74"/>
      <c r="E35" s="40"/>
      <c r="F35" s="54"/>
      <c r="G35" s="54"/>
      <c r="H35" s="54"/>
      <c r="I35" s="54"/>
      <c r="J35" s="54"/>
      <c r="K35" s="54"/>
      <c r="L35" s="54"/>
      <c r="M35" s="54"/>
      <c r="N35" s="54"/>
      <c r="O35" s="54"/>
      <c r="P35" s="62" t="e">
        <f t="shared" si="8"/>
        <v>#VALUE!</v>
      </c>
      <c r="Q35" s="27"/>
      <c r="R35" s="27"/>
      <c r="S35" s="27"/>
      <c r="T35" s="27"/>
      <c r="U35" s="27"/>
      <c r="V35" s="27"/>
      <c r="W35" s="27"/>
      <c r="X35" s="24"/>
    </row>
    <row r="36" spans="2:24" s="26" customFormat="1" x14ac:dyDescent="0.3">
      <c r="B36" s="24"/>
      <c r="C36" s="27"/>
      <c r="D36" s="74"/>
      <c r="E36" s="40"/>
      <c r="F36" s="54"/>
      <c r="G36" s="54"/>
      <c r="H36" s="54"/>
      <c r="I36" s="54"/>
      <c r="J36" s="54"/>
      <c r="K36" s="54"/>
      <c r="L36" s="54"/>
      <c r="M36" s="54"/>
      <c r="N36" s="54"/>
      <c r="O36" s="54"/>
      <c r="P36" s="62" t="e">
        <f t="shared" si="8"/>
        <v>#VALUE!</v>
      </c>
      <c r="Q36" s="27"/>
      <c r="R36" s="27"/>
      <c r="S36" s="27"/>
      <c r="T36" s="27"/>
      <c r="U36" s="27"/>
      <c r="V36" s="27"/>
      <c r="W36" s="27"/>
      <c r="X36" s="24"/>
    </row>
    <row r="37" spans="2:24" s="26" customFormat="1" x14ac:dyDescent="0.3">
      <c r="B37" s="24"/>
      <c r="C37" s="27"/>
      <c r="D37" s="74"/>
      <c r="E37" s="40"/>
      <c r="F37" s="54"/>
      <c r="G37" s="54"/>
      <c r="H37" s="54"/>
      <c r="I37" s="54"/>
      <c r="J37" s="54"/>
      <c r="K37" s="54"/>
      <c r="L37" s="54"/>
      <c r="M37" s="54"/>
      <c r="N37" s="54"/>
      <c r="O37" s="54"/>
      <c r="P37" s="62" t="e">
        <f t="shared" si="8"/>
        <v>#VALUE!</v>
      </c>
      <c r="Q37" s="27"/>
      <c r="R37" s="27"/>
      <c r="S37" s="27"/>
      <c r="T37" s="27"/>
      <c r="U37" s="27"/>
      <c r="V37" s="27"/>
      <c r="W37" s="27"/>
      <c r="X37" s="24"/>
    </row>
    <row r="38" spans="2:24" s="26" customFormat="1" ht="18.2" customHeight="1" x14ac:dyDescent="0.3">
      <c r="B38" s="24"/>
      <c r="C38" s="27"/>
      <c r="D38" s="74"/>
      <c r="E38" s="40"/>
      <c r="F38" s="27"/>
      <c r="G38" s="27"/>
      <c r="H38" s="27"/>
      <c r="I38" s="27"/>
      <c r="J38" s="27"/>
      <c r="K38" s="27"/>
      <c r="L38" s="27"/>
      <c r="M38" s="27"/>
      <c r="N38" s="27"/>
      <c r="O38" s="27"/>
      <c r="P38" s="27"/>
      <c r="Q38" s="27"/>
      <c r="R38" s="27"/>
      <c r="S38" s="27"/>
      <c r="T38" s="27"/>
      <c r="U38" s="27"/>
      <c r="V38" s="27"/>
      <c r="W38" s="27"/>
      <c r="X38" s="24"/>
    </row>
    <row r="39" spans="2:24" s="26" customFormat="1" ht="399.95" customHeight="1" x14ac:dyDescent="0.3">
      <c r="B39" s="25"/>
      <c r="C39" s="25"/>
      <c r="D39" s="77"/>
      <c r="E39" s="42"/>
      <c r="F39" s="25"/>
      <c r="G39" s="25"/>
      <c r="H39" s="25"/>
      <c r="I39" s="25"/>
      <c r="J39" s="25"/>
      <c r="K39" s="25"/>
      <c r="L39" s="25"/>
      <c r="M39" s="25"/>
      <c r="N39" s="25"/>
      <c r="O39" s="25"/>
      <c r="P39" s="25"/>
      <c r="Q39" s="25"/>
      <c r="R39" s="25"/>
      <c r="S39" s="25"/>
      <c r="T39" s="25"/>
      <c r="U39" s="25"/>
      <c r="V39" s="25"/>
      <c r="W39" s="25"/>
      <c r="X39" s="25"/>
    </row>
  </sheetData>
  <sheetProtection password="8E71" sheet="1" objects="1" scenarios="1"/>
  <mergeCells count="2">
    <mergeCell ref="F9:K9"/>
    <mergeCell ref="L9:O9"/>
  </mergeCells>
  <phoneticPr fontId="0" type="noConversion"/>
  <dataValidations count="3">
    <dataValidation allowBlank="1" sqref="V11:V65536 W1:IV1048576 V1:V6 V8:V9 R11:R65536 S1:U1048576 R1:R9 O31:O65536 P1:Q1048576 B1:B30 A31:B65536 A11:A30 A1:A9 O10 G1:K8 M1:O8 L31:L65536 C1:F1048576 G10:K65536 L1:L10 M10:N10 M31:N65536" xr:uid="{00000000-0002-0000-0200-000000000000}"/>
    <dataValidation type="list" allowBlank="1" sqref="R10" xr:uid="{00000000-0002-0000-0200-000001000000}">
      <formula1>$A$10:$A$30</formula1>
    </dataValidation>
    <dataValidation type="decimal" allowBlank="1" showErrorMessage="1" error="Enter numeric values only" sqref="L11:N30" xr:uid="{00000000-0002-0000-0200-000002000000}">
      <formula1>0</formula1>
      <formula2>10000</formula2>
    </dataValidation>
  </dataValidations>
  <pageMargins left="0.59055118110236227" right="0.59055118110236227" top="0.59055118110236227" bottom="0.59055118110236227" header="0.51181102362204722" footer="0.51181102362204722"/>
  <pageSetup paperSize="9" scale="82" orientation="landscape" horizontalDpi="360" verticalDpi="360"/>
  <headerFooter alignWithMargins="0">
    <oddFooter>&amp;LPrinted on &amp;D, Page &amp;P of &amp;N</oddFooter>
  </headerFooter>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22</vt:i4>
      </vt:variant>
    </vt:vector>
  </HeadingPairs>
  <TitlesOfParts>
    <vt:vector size="25" baseType="lpstr">
      <vt:lpstr>Instructions</vt:lpstr>
      <vt:lpstr>MegaCalc</vt:lpstr>
      <vt:lpstr>Creep Calculation</vt:lpstr>
      <vt:lpstr>A1_blank_1</vt:lpstr>
      <vt:lpstr>A1_blank_2</vt:lpstr>
      <vt:lpstr>A1_blank_ave</vt:lpstr>
      <vt:lpstr>A1_sample</vt:lpstr>
      <vt:lpstr>A2_blank_1</vt:lpstr>
      <vt:lpstr>A2_blank_2</vt:lpstr>
      <vt:lpstr>A2_blank_ave</vt:lpstr>
      <vt:lpstr>A2_sample</vt:lpstr>
      <vt:lpstr>Change_absorbance</vt:lpstr>
      <vt:lpstr>Concentration_gg</vt:lpstr>
      <vt:lpstr>Concentration_gL</vt:lpstr>
      <vt:lpstr>Contact_us</vt:lpstr>
      <vt:lpstr>Creep_calculation</vt:lpstr>
      <vt:lpstr>Dilution</vt:lpstr>
      <vt:lpstr>Instructions</vt:lpstr>
      <vt:lpstr>'Creep Calculation'!Print_Area</vt:lpstr>
      <vt:lpstr>Instructions!Print_Area</vt:lpstr>
      <vt:lpstr>MegaCalc!Print_Area</vt:lpstr>
      <vt:lpstr>MegaCalc!Print_Titles</vt:lpstr>
      <vt:lpstr>Sample_con_gL</vt:lpstr>
      <vt:lpstr>Sample_volume</vt:lpstr>
      <vt:lpstr>use_mega_calculator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Megazyme</dc:creator>
  <cp:lastModifiedBy>Maciej Peplinski</cp:lastModifiedBy>
  <cp:lastPrinted>2004-10-29T20:11:45Z</cp:lastPrinted>
  <dcterms:created xsi:type="dcterms:W3CDTF">2004-10-05T18:50:23Z</dcterms:created>
  <dcterms:modified xsi:type="dcterms:W3CDTF">2019-09-12T16:47:51Z</dcterms:modified>
</cp:coreProperties>
</file>