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S:\Documents\Files for New Products\K-HISTA\K-HISTA MegaCalc\"/>
    </mc:Choice>
  </mc:AlternateContent>
  <xr:revisionPtr revIDLastSave="0" documentId="13_ncr:1_{6DE3272A-1F7B-43C4-955C-C40F693EC162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activeTab="1" xr2:uid="{00000000-000D-0000-FFFF-FFFF00000000}"/>
  </bookViews>
  <sheets>
    <sheet name="Instructions" sheetId="6" r:id="rId1"/>
    <sheet name="MegaCalc" sheetId="1" r:id="rId2"/>
  </sheets>
  <definedNames>
    <definedName name="_2M__microg_abs">MegaCalc!$O$13:$O$13</definedName>
    <definedName name="A1_blank_1">MegaCalc!#REF!</definedName>
    <definedName name="A1_blank_2">MegaCalc!$E$13</definedName>
    <definedName name="A1_blank_ave">MegaCalc!#REF!</definedName>
    <definedName name="A1_sample">MegaCalc!$E$7:$E$52</definedName>
    <definedName name="A2_blank_1">MegaCalc!#REF!</definedName>
    <definedName name="A2_blank_2">MegaCalc!#REF!</definedName>
    <definedName name="A2_blank_ave">MegaCalc!#REF!</definedName>
    <definedName name="A2_sample">MegaCalc!$F$15:$F$52</definedName>
    <definedName name="Abs_STD_mean">MegaCalc!#REF!</definedName>
    <definedName name="Abs_STD0_mean">MegaCalc!#REF!</definedName>
    <definedName name="Arabinoxylan_gg">MegaCalc!#REF!</definedName>
    <definedName name="Change_abs_std">MegaCalc!$H$13:$H$13</definedName>
    <definedName name="Change_absorbance">MegaCalc!$I$15:$I$52</definedName>
    <definedName name="Concentration_gg">MegaCalc!$Q$15:$Q$15</definedName>
    <definedName name="Concentration_gL">MegaCalc!$L$15:$L$52</definedName>
    <definedName name="Concentration_percent">MegaCalc!#REF!</definedName>
    <definedName name="concentration_ug">MegaCalc!$E$13:$E$13</definedName>
    <definedName name="Contact_us">Instructions!$C$56</definedName>
    <definedName name="Dilution">MegaCalc!#REF!</definedName>
    <definedName name="Extraction_volume">MegaCalc!$J$17:$J$56</definedName>
    <definedName name="Free_phosphorus">MegaCalc!$E$17:$E$56</definedName>
    <definedName name="Instructions">Instructions!$A$2</definedName>
    <definedName name="M">MegaCalc!$S$13:$S$13</definedName>
    <definedName name="Mean_M">MegaCalc!#REF!</definedName>
    <definedName name="Phytic_gg">MegaCalc!#REF!</definedName>
    <definedName name="_xlnm.Print_Area" localSheetId="0">Instructions!$B$2:$O$55</definedName>
    <definedName name="_xlnm.Print_Area" localSheetId="1">MegaCalc!$B$2:$T$52</definedName>
    <definedName name="_xlnm.Print_Titles" localSheetId="1">MegaCalc!$14:$14</definedName>
    <definedName name="Sample_con_gL">MegaCalc!$O$15:$O$52</definedName>
    <definedName name="Sample_volume">MegaCalc!$G$15:$G$52</definedName>
    <definedName name="Sample_weight">MegaCalc!$I$17:$I$56</definedName>
    <definedName name="STD0_n1">MegaCalc!#REF!</definedName>
    <definedName name="STD0_n2">MegaCalc!#REF!</definedName>
    <definedName name="STD1_n1">MegaCalc!#REF!</definedName>
    <definedName name="STD1_n2">MegaCalc!#REF!</definedName>
    <definedName name="STD2_n1">MegaCalc!#REF!</definedName>
    <definedName name="STD2_n2">MegaCalc!#REF!</definedName>
    <definedName name="STD3_n1">MegaCalc!#REF!</definedName>
    <definedName name="STD3_n2">MegaCalc!#REF!</definedName>
    <definedName name="STD4_n1">MegaCalc!#REF!</definedName>
    <definedName name="STD4_n2">MegaCalc!#REF!</definedName>
    <definedName name="Total_phosphorus">MegaCalc!$F$17:$F$56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H14" i="1"/>
  <c r="H13" i="1"/>
  <c r="I13" i="1" s="1"/>
  <c r="L13" i="1" s="1"/>
  <c r="O13" i="1" s="1"/>
  <c r="Q13" i="1" s="1"/>
  <c r="G8" i="1"/>
  <c r="P36" i="6"/>
  <c r="P35" i="6"/>
  <c r="P34" i="6"/>
  <c r="P33" i="6"/>
  <c r="P32" i="6"/>
  <c r="M27" i="6"/>
  <c r="P27" i="6"/>
  <c r="H27" i="6"/>
  <c r="G22" i="6"/>
  <c r="L1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I27" i="6" l="1"/>
  <c r="N13" i="1"/>
  <c r="M28" i="1"/>
  <c r="N28" i="1" s="1"/>
  <c r="M36" i="1"/>
  <c r="N36" i="1" s="1"/>
  <c r="M20" i="1"/>
  <c r="N20" i="1" s="1"/>
  <c r="M31" i="1"/>
  <c r="N31" i="1" s="1"/>
  <c r="M39" i="1"/>
  <c r="N39" i="1" s="1"/>
  <c r="M47" i="1"/>
  <c r="N47" i="1" s="1"/>
  <c r="M55" i="1"/>
  <c r="N55" i="1" s="1"/>
  <c r="M24" i="1"/>
  <c r="N24" i="1" s="1"/>
  <c r="M48" i="1"/>
  <c r="N48" i="1" s="1"/>
  <c r="M23" i="1"/>
  <c r="N23" i="1" s="1"/>
  <c r="M18" i="1"/>
  <c r="N18" i="1" s="1"/>
  <c r="M26" i="1"/>
  <c r="N26" i="1" s="1"/>
  <c r="M34" i="1"/>
  <c r="N34" i="1" s="1"/>
  <c r="M50" i="1"/>
  <c r="N50" i="1" s="1"/>
  <c r="M42" i="1"/>
  <c r="N42" i="1" s="1"/>
  <c r="M52" i="1"/>
  <c r="N52" i="1" s="1"/>
  <c r="M21" i="1"/>
  <c r="N21" i="1" s="1"/>
  <c r="M29" i="1"/>
  <c r="N29" i="1" s="1"/>
  <c r="M37" i="1"/>
  <c r="N37" i="1" s="1"/>
  <c r="M45" i="1"/>
  <c r="N45" i="1" s="1"/>
  <c r="M53" i="1"/>
  <c r="N53" i="1" s="1"/>
  <c r="M44" i="1"/>
  <c r="N44" i="1" s="1"/>
  <c r="M22" i="1"/>
  <c r="N22" i="1" s="1"/>
  <c r="M30" i="1"/>
  <c r="N30" i="1" s="1"/>
  <c r="M38" i="1"/>
  <c r="N38" i="1" s="1"/>
  <c r="M46" i="1"/>
  <c r="N46" i="1" s="1"/>
  <c r="M54" i="1"/>
  <c r="N54" i="1" s="1"/>
  <c r="M32" i="1"/>
  <c r="N32" i="1" s="1"/>
  <c r="M40" i="1"/>
  <c r="N40" i="1" s="1"/>
  <c r="M56" i="1"/>
  <c r="N56" i="1" s="1"/>
  <c r="M25" i="1"/>
  <c r="N25" i="1" s="1"/>
  <c r="M33" i="1"/>
  <c r="N33" i="1" s="1"/>
  <c r="M41" i="1"/>
  <c r="N41" i="1" s="1"/>
  <c r="M49" i="1"/>
  <c r="N49" i="1" s="1"/>
  <c r="M19" i="1"/>
  <c r="N19" i="1" s="1"/>
  <c r="M27" i="1"/>
  <c r="N27" i="1" s="1"/>
  <c r="M35" i="1"/>
  <c r="N35" i="1" s="1"/>
  <c r="M43" i="1"/>
  <c r="N43" i="1" s="1"/>
  <c r="M51" i="1"/>
  <c r="N51" i="1" s="1"/>
  <c r="M17" i="1"/>
  <c r="O27" i="6" l="1"/>
  <c r="R27" i="6" s="1"/>
  <c r="N17" i="1"/>
  <c r="S13" i="1" l="1"/>
  <c r="O17" i="1" l="1"/>
  <c r="P17" i="1" s="1"/>
  <c r="S17" i="1" s="1"/>
  <c r="M34" i="6"/>
  <c r="M36" i="6"/>
  <c r="M32" i="6"/>
  <c r="M33" i="6"/>
  <c r="M35" i="6"/>
  <c r="O21" i="1"/>
  <c r="O42" i="1"/>
  <c r="O46" i="1"/>
  <c r="O53" i="1"/>
  <c r="O37" i="1"/>
  <c r="Q37" i="1" s="1"/>
  <c r="R37" i="1" s="1"/>
  <c r="T37" i="1" s="1"/>
  <c r="O39" i="1"/>
  <c r="O49" i="1"/>
  <c r="O47" i="1"/>
  <c r="O20" i="1"/>
  <c r="O30" i="1"/>
  <c r="O48" i="1"/>
  <c r="O31" i="1"/>
  <c r="O43" i="1"/>
  <c r="O51" i="1"/>
  <c r="O52" i="1"/>
  <c r="O26" i="1"/>
  <c r="O24" i="1"/>
  <c r="Q24" i="1" s="1"/>
  <c r="R24" i="1" s="1"/>
  <c r="T24" i="1" s="1"/>
  <c r="O36" i="1"/>
  <c r="Q36" i="1" s="1"/>
  <c r="R36" i="1" s="1"/>
  <c r="T36" i="1" s="1"/>
  <c r="O44" i="1"/>
  <c r="O25" i="1"/>
  <c r="O35" i="1"/>
  <c r="Q35" i="1" s="1"/>
  <c r="R35" i="1" s="1"/>
  <c r="T35" i="1" s="1"/>
  <c r="O50" i="1"/>
  <c r="O41" i="1"/>
  <c r="O40" i="1"/>
  <c r="O56" i="1"/>
  <c r="O33" i="1"/>
  <c r="O45" i="1"/>
  <c r="O19" i="1"/>
  <c r="O18" i="1"/>
  <c r="O34" i="1"/>
  <c r="O27" i="1"/>
  <c r="O29" i="1"/>
  <c r="O22" i="1"/>
  <c r="O32" i="1"/>
  <c r="O55" i="1"/>
  <c r="O23" i="1"/>
  <c r="O54" i="1"/>
  <c r="O28" i="1"/>
  <c r="O38" i="1"/>
  <c r="Q18" i="1" l="1"/>
  <c r="R18" i="1" s="1"/>
  <c r="T18" i="1" s="1"/>
  <c r="P18" i="1"/>
  <c r="S18" i="1" s="1"/>
  <c r="Q17" i="1"/>
  <c r="R17" i="1" s="1"/>
  <c r="T17" i="1" s="1"/>
  <c r="O35" i="6"/>
  <c r="Q35" i="6" s="1"/>
  <c r="S35" i="6" s="1"/>
  <c r="N35" i="6"/>
  <c r="R35" i="6" s="1"/>
  <c r="O33" i="6"/>
  <c r="Q33" i="6" s="1"/>
  <c r="S33" i="6" s="1"/>
  <c r="N33" i="6"/>
  <c r="R33" i="6" s="1"/>
  <c r="N32" i="6"/>
  <c r="R32" i="6" s="1"/>
  <c r="O32" i="6"/>
  <c r="Q32" i="6" s="1"/>
  <c r="S32" i="6" s="1"/>
  <c r="O36" i="6"/>
  <c r="Q36" i="6" s="1"/>
  <c r="S36" i="6" s="1"/>
  <c r="N36" i="6"/>
  <c r="R36" i="6" s="1"/>
  <c r="O34" i="6"/>
  <c r="Q34" i="6" s="1"/>
  <c r="S34" i="6" s="1"/>
  <c r="N34" i="6"/>
  <c r="R34" i="6" s="1"/>
  <c r="P38" i="1"/>
  <c r="S38" i="1" s="1"/>
  <c r="Q38" i="1"/>
  <c r="R38" i="1" s="1"/>
  <c r="T38" i="1" s="1"/>
  <c r="P27" i="1"/>
  <c r="S27" i="1" s="1"/>
  <c r="P41" i="1"/>
  <c r="S41" i="1" s="1"/>
  <c r="P26" i="1"/>
  <c r="S26" i="1" s="1"/>
  <c r="P47" i="1"/>
  <c r="S47" i="1" s="1"/>
  <c r="Q47" i="1"/>
  <c r="R47" i="1" s="1"/>
  <c r="T47" i="1" s="1"/>
  <c r="Q26" i="1"/>
  <c r="R26" i="1" s="1"/>
  <c r="T26" i="1" s="1"/>
  <c r="Q28" i="1"/>
  <c r="R28" i="1" s="1"/>
  <c r="T28" i="1" s="1"/>
  <c r="P28" i="1"/>
  <c r="S28" i="1" s="1"/>
  <c r="P34" i="1"/>
  <c r="S34" i="1" s="1"/>
  <c r="P50" i="1"/>
  <c r="S50" i="1" s="1"/>
  <c r="P52" i="1"/>
  <c r="S52" i="1" s="1"/>
  <c r="P49" i="1"/>
  <c r="S49" i="1" s="1"/>
  <c r="Q49" i="1"/>
  <c r="R49" i="1" s="1"/>
  <c r="T49" i="1" s="1"/>
  <c r="Q54" i="1"/>
  <c r="R54" i="1" s="1"/>
  <c r="T54" i="1" s="1"/>
  <c r="P54" i="1"/>
  <c r="S54" i="1" s="1"/>
  <c r="P35" i="1"/>
  <c r="S35" i="1" s="1"/>
  <c r="Q19" i="1"/>
  <c r="R19" i="1" s="1"/>
  <c r="T19" i="1" s="1"/>
  <c r="P19" i="1"/>
  <c r="S19" i="1" s="1"/>
  <c r="Q55" i="1"/>
  <c r="R55" i="1" s="1"/>
  <c r="T55" i="1" s="1"/>
  <c r="P55" i="1"/>
  <c r="S55" i="1" s="1"/>
  <c r="Q44" i="1"/>
  <c r="R44" i="1" s="1"/>
  <c r="T44" i="1" s="1"/>
  <c r="P44" i="1"/>
  <c r="S44" i="1" s="1"/>
  <c r="P31" i="1"/>
  <c r="S31" i="1" s="1"/>
  <c r="P53" i="1"/>
  <c r="S53" i="1" s="1"/>
  <c r="Q53" i="1"/>
  <c r="R53" i="1" s="1"/>
  <c r="T53" i="1" s="1"/>
  <c r="Q41" i="1"/>
  <c r="R41" i="1" s="1"/>
  <c r="T41" i="1" s="1"/>
  <c r="P51" i="1"/>
  <c r="S51" i="1" s="1"/>
  <c r="Q51" i="1"/>
  <c r="R51" i="1" s="1"/>
  <c r="T51" i="1" s="1"/>
  <c r="Q23" i="1"/>
  <c r="R23" i="1" s="1"/>
  <c r="T23" i="1" s="1"/>
  <c r="P23" i="1"/>
  <c r="S23" i="1" s="1"/>
  <c r="Q25" i="1"/>
  <c r="R25" i="1" s="1"/>
  <c r="T25" i="1" s="1"/>
  <c r="P25" i="1"/>
  <c r="S25" i="1" s="1"/>
  <c r="P45" i="1"/>
  <c r="S45" i="1" s="1"/>
  <c r="Q45" i="1"/>
  <c r="R45" i="1" s="1"/>
  <c r="T45" i="1" s="1"/>
  <c r="Q34" i="1"/>
  <c r="R34" i="1" s="1"/>
  <c r="T34" i="1" s="1"/>
  <c r="Q31" i="1"/>
  <c r="R31" i="1" s="1"/>
  <c r="T31" i="1" s="1"/>
  <c r="Q32" i="1"/>
  <c r="R32" i="1" s="1"/>
  <c r="T32" i="1" s="1"/>
  <c r="P32" i="1"/>
  <c r="S32" i="1" s="1"/>
  <c r="Q33" i="1"/>
  <c r="R33" i="1" s="1"/>
  <c r="T33" i="1" s="1"/>
  <c r="P33" i="1"/>
  <c r="S33" i="1" s="1"/>
  <c r="P36" i="1"/>
  <c r="S36" i="1" s="1"/>
  <c r="P48" i="1"/>
  <c r="S48" i="1" s="1"/>
  <c r="Q48" i="1"/>
  <c r="R48" i="1" s="1"/>
  <c r="T48" i="1" s="1"/>
  <c r="Q46" i="1"/>
  <c r="R46" i="1" s="1"/>
  <c r="T46" i="1" s="1"/>
  <c r="P46" i="1"/>
  <c r="S46" i="1" s="1"/>
  <c r="Q27" i="1"/>
  <c r="R27" i="1" s="1"/>
  <c r="T27" i="1" s="1"/>
  <c r="Q39" i="1"/>
  <c r="R39" i="1" s="1"/>
  <c r="T39" i="1" s="1"/>
  <c r="P39" i="1"/>
  <c r="S39" i="1" s="1"/>
  <c r="Q43" i="1"/>
  <c r="R43" i="1" s="1"/>
  <c r="T43" i="1" s="1"/>
  <c r="P43" i="1"/>
  <c r="S43" i="1" s="1"/>
  <c r="Q22" i="1"/>
  <c r="R22" i="1" s="1"/>
  <c r="T22" i="1" s="1"/>
  <c r="P22" i="1"/>
  <c r="S22" i="1" s="1"/>
  <c r="P56" i="1"/>
  <c r="S56" i="1" s="1"/>
  <c r="Q56" i="1"/>
  <c r="R56" i="1" s="1"/>
  <c r="T56" i="1" s="1"/>
  <c r="P24" i="1"/>
  <c r="S24" i="1" s="1"/>
  <c r="Q30" i="1"/>
  <c r="R30" i="1" s="1"/>
  <c r="T30" i="1" s="1"/>
  <c r="P30" i="1"/>
  <c r="S30" i="1" s="1"/>
  <c r="Q42" i="1"/>
  <c r="R42" i="1" s="1"/>
  <c r="T42" i="1" s="1"/>
  <c r="P42" i="1"/>
  <c r="S42" i="1" s="1"/>
  <c r="P37" i="1"/>
  <c r="S37" i="1" s="1"/>
  <c r="Q50" i="1"/>
  <c r="R50" i="1" s="1"/>
  <c r="T50" i="1" s="1"/>
  <c r="Q52" i="1"/>
  <c r="R52" i="1" s="1"/>
  <c r="T52" i="1" s="1"/>
  <c r="Q29" i="1"/>
  <c r="R29" i="1" s="1"/>
  <c r="T29" i="1" s="1"/>
  <c r="P29" i="1"/>
  <c r="S29" i="1" s="1"/>
  <c r="Q40" i="1"/>
  <c r="R40" i="1" s="1"/>
  <c r="T40" i="1" s="1"/>
  <c r="P40" i="1"/>
  <c r="S40" i="1" s="1"/>
  <c r="Q20" i="1"/>
  <c r="R20" i="1" s="1"/>
  <c r="T20" i="1" s="1"/>
  <c r="P20" i="1"/>
  <c r="S20" i="1" s="1"/>
  <c r="Q21" i="1"/>
  <c r="R21" i="1" s="1"/>
  <c r="T21" i="1" s="1"/>
  <c r="P21" i="1"/>
  <c r="S21" i="1" s="1"/>
</calcChain>
</file>

<file path=xl/sharedStrings.xml><?xml version="1.0" encoding="utf-8"?>
<sst xmlns="http://schemas.openxmlformats.org/spreadsheetml/2006/main" count="82" uniqueCount="46">
  <si>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</si>
  <si>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</si>
  <si>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</si>
  <si>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</si>
  <si>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</si>
  <si>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</si>
  <si>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</si>
  <si>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</si>
  <si>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</si>
  <si>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</si>
  <si>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</si>
  <si>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</si>
  <si>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Blank absorbance values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</si>
  <si>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</si>
  <si>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</si>
  <si>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</si>
  <si>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>Change in absorbance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</si>
  <si>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</si>
  <si>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</si>
  <si>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</si>
  <si>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</si>
  <si>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</t>
    </r>
    <r>
      <rPr>
        <sz val="11"/>
        <rFont val="Calibri"/>
        <family val="2"/>
      </rPr>
      <t>µ</t>
    </r>
    <r>
      <rPr>
        <sz val="11"/>
        <rFont val="Gill Sans MT"/>
        <family val="2"/>
      </rPr>
      <t>g/mL or mg/Kg) from raw absorbance data.</t>
    </r>
  </si>
  <si>
    <t>K-HISTA 01/20</t>
  </si>
  <si>
    <t>Standard absorbance values</t>
  </si>
  <si>
    <t>Change in absorbance (standard)</t>
  </si>
  <si>
    <t xml:space="preserve">  Abs
(standard)</t>
  </si>
  <si>
    <t xml:space="preserve">  ΔAbs
(standard)</t>
  </si>
  <si>
    <t>[M]    microg/abs</t>
  </si>
  <si>
    <t xml:space="preserve"> M   (µg/ΔAbs)
</t>
  </si>
  <si>
    <r>
      <t xml:space="preserve"> M   (µg/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Abs)</t>
    </r>
  </si>
  <si>
    <t>Sample weight 
(g)</t>
  </si>
  <si>
    <t>Extraction volume 
(mL)</t>
  </si>
  <si>
    <t xml:space="preserve">  Abs
(Phosphorus)</t>
  </si>
  <si>
    <t>Histamine (µg)</t>
  </si>
  <si>
    <r>
      <t>A</t>
    </r>
    <r>
      <rPr>
        <b/>
        <vertAlign val="subscript"/>
        <sz val="12"/>
        <rFont val="Gill Sans MT"/>
        <family val="2"/>
      </rPr>
      <t>1</t>
    </r>
  </si>
  <si>
    <r>
      <t>A</t>
    </r>
    <r>
      <rPr>
        <b/>
        <vertAlign val="subscript"/>
        <sz val="12"/>
        <rFont val="Gill Sans MT"/>
        <family val="2"/>
      </rPr>
      <t>2</t>
    </r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</si>
  <si>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sz val="12"/>
        <rFont val="Gill Sans MT"/>
        <family val="2"/>
      </rPr>
      <t xml:space="preserve"> - A</t>
    </r>
    <r>
      <rPr>
        <b/>
        <vertAlign val="subscript"/>
        <sz val="12"/>
        <rFont val="Gill Sans MT"/>
        <family val="2"/>
      </rPr>
      <t>1</t>
    </r>
  </si>
  <si>
    <t>Dilution of extract</t>
  </si>
  <si>
    <r>
      <t>Concentration (mg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/Kg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</si>
  <si>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(mg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/mL</t>
    </r>
    <r>
      <rPr>
        <vertAlign val="subscript"/>
        <sz val="9"/>
        <rFont val="Gill Sans MT"/>
        <family val="2"/>
      </rPr>
      <t>extract</t>
    </r>
    <r>
      <rPr>
        <sz val="9"/>
        <rFont val="Gill Sans MT"/>
        <family val="2"/>
      </rPr>
      <t>)</t>
    </r>
  </si>
  <si>
    <t>Histamine in sample 
(mg/Kg)</t>
  </si>
  <si>
    <r>
      <t xml:space="preserve"> 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(Histamine)</t>
    </r>
  </si>
  <si>
    <t>Results - Single Point Standard</t>
  </si>
  <si>
    <r>
      <t>Histamine 
 in extract (</t>
    </r>
    <r>
      <rPr>
        <b/>
        <sz val="10"/>
        <rFont val="Calibri"/>
        <family val="2"/>
      </rPr>
      <t>µ</t>
    </r>
    <r>
      <rPr>
        <b/>
        <sz val="10"/>
        <rFont val="Gill Sans MT"/>
        <family val="2"/>
      </rPr>
      <t>g/mL)</t>
    </r>
  </si>
  <si>
    <t>Histamine 
 in extract (µg/mL)</t>
  </si>
  <si>
    <t>K-HISTA 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</si>
</sst>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9"/>
      <name val="Gill Sans MT"/>
      <family val="2"/>
    </font>
    <font>
      <b/>
      <sz val="9"/>
      <name val="Symbol"/>
      <family val="1"/>
      <charset val="2"/>
    </font>
    <font>
      <b/>
      <vertAlign val="subscript"/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164" fontId="8" fillId="2" borderId="0" xfId="0" applyNumberFormat="1" applyFont="1" applyFill="1" applyBorder="1" applyAlignment="1" applyProtection="1">
      <alignment horizontal="right"/>
    </xf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wrapText="1"/>
    </xf>
    <xf numFmtId="0" fontId="8" fillId="2" borderId="0" xfId="0" applyFont="1" applyFill="1" applyAlignment="1" applyProtection="1"/>
    <xf numFmtId="0" fontId="13" fillId="0" borderId="0" xfId="0" applyFont="1" applyAlignment="1" applyProtection="1"/>
    <xf numFmtId="0" fontId="8" fillId="2" borderId="0" xfId="0" applyFont="1" applyFill="1" applyProtection="1"/>
    <xf numFmtId="0" fontId="8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1" fillId="2" borderId="0" xfId="0" applyFont="1" applyFill="1" applyProtection="1"/>
    <xf numFmtId="0" fontId="2" fillId="2" borderId="0" xfId="0" applyFont="1" applyFill="1" applyBorder="1" applyProtection="1"/>
    <xf numFmtId="164" fontId="1" fillId="4" borderId="1" xfId="0" applyNumberFormat="1" applyFont="1" applyFill="1" applyBorder="1" applyProtection="1"/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4" fillId="2" borderId="0" xfId="1" applyFont="1" applyFill="1" applyAlignment="1" applyProtection="1"/>
    <xf numFmtId="0" fontId="8" fillId="2" borderId="0" xfId="1" applyFont="1" applyFill="1" applyAlignment="1" applyProtection="1">
      <alignment wrapText="1"/>
    </xf>
    <xf numFmtId="0" fontId="13" fillId="2" borderId="0" xfId="0" applyFont="1" applyFill="1" applyAlignment="1" applyProtection="1"/>
    <xf numFmtId="0" fontId="14" fillId="2" borderId="0" xfId="1" applyFont="1" applyFill="1" applyAlignment="1" applyProtection="1">
      <alignment wrapText="1"/>
    </xf>
    <xf numFmtId="0" fontId="1" fillId="3" borderId="0" xfId="0" applyFont="1" applyFill="1" applyProtection="1"/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0" fillId="2" borderId="0" xfId="0" applyFill="1"/>
    <xf numFmtId="164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165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6" borderId="0" xfId="0" applyFill="1"/>
    <xf numFmtId="16" fontId="1" fillId="2" borderId="0" xfId="0" applyNumberFormat="1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" fillId="5" borderId="2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6" borderId="0" xfId="0" applyFont="1" applyFill="1" applyBorder="1" applyProtection="1"/>
    <xf numFmtId="164" fontId="1" fillId="6" borderId="0" xfId="0" applyNumberFormat="1" applyFont="1" applyFill="1" applyBorder="1" applyAlignment="1" applyProtection="1">
      <alignment horizontal="right"/>
    </xf>
    <xf numFmtId="0" fontId="1" fillId="6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6" borderId="0" xfId="0" applyFill="1" applyProtection="1"/>
    <xf numFmtId="164" fontId="1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/>
    </xf>
    <xf numFmtId="164" fontId="1" fillId="5" borderId="1" xfId="0" applyNumberFormat="1" applyFont="1" applyFill="1" applyBorder="1" applyAlignment="1" applyProtection="1">
      <alignment horizontal="center"/>
    </xf>
    <xf numFmtId="165" fontId="1" fillId="5" borderId="1" xfId="0" applyNumberFormat="1" applyFont="1" applyFill="1" applyBorder="1" applyAlignment="1" applyProtection="1">
      <alignment horizontal="center"/>
    </xf>
    <xf numFmtId="165" fontId="1" fillId="5" borderId="2" xfId="0" applyNumberFormat="1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/>
    <xf numFmtId="0" fontId="1" fillId="6" borderId="0" xfId="0" applyFont="1" applyFill="1" applyAlignment="1" applyProtection="1"/>
    <xf numFmtId="0" fontId="1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2" fontId="1" fillId="4" borderId="1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2" xfId="0" applyNumberFormat="1" applyFont="1" applyFill="1" applyBorder="1" applyAlignment="1" applyProtection="1">
      <alignment horizontal="left"/>
    </xf>
    <xf numFmtId="164" fontId="1" fillId="4" borderId="3" xfId="0" applyNumberFormat="1" applyFont="1" applyFill="1" applyBorder="1" applyAlignment="1" applyProtection="1">
      <alignment horizontal="left"/>
    </xf>
    <xf numFmtId="0" fontId="0" fillId="0" borderId="4" xfId="0" applyBorder="1" applyProtection="1"/>
    <xf numFmtId="165" fontId="1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 applyProtection="1">
      <alignment horizontal="left"/>
      <protection locked="0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/>
    <xf numFmtId="0" fontId="13" fillId="2" borderId="0" xfId="0" applyFont="1" applyFill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'MegaCalc (Solids)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36</xdr:row>
      <xdr:rowOff>57150</xdr:rowOff>
    </xdr:from>
    <xdr:to>
      <xdr:col>17</xdr:col>
      <xdr:colOff>333375</xdr:colOff>
      <xdr:row>40</xdr:row>
      <xdr:rowOff>19050</xdr:rowOff>
    </xdr:to>
    <xdr:sp macro="" textlink="">
      <xdr:nvSpPr>
        <xdr:cNvPr id="6477" name="Line 67">
          <a:extLst>
            <a:ext uri="{FF2B5EF4-FFF2-40B4-BE49-F238E27FC236}">
              <a16:creationId xmlns:a16="http://schemas.microsoft.com/office/drawing/2014/main" id="{1DD74638-0751-45A8-9396-FC640BF46CF4}"/>
            </a:ext>
          </a:extLst>
        </xdr:cNvPr>
        <xdr:cNvSpPr>
          <a:spLocks noChangeShapeType="1"/>
        </xdr:cNvSpPr>
      </xdr:nvSpPr>
      <xdr:spPr bwMode="auto">
        <a:xfrm flipH="1" flipV="1">
          <a:off x="7677150" y="9324975"/>
          <a:ext cx="51435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485774</xdr:colOff>
      <xdr:row>15</xdr:row>
      <xdr:rowOff>238125</xdr:rowOff>
    </xdr:from>
    <xdr:to>
      <xdr:col>4</xdr:col>
      <xdr:colOff>0</xdr:colOff>
      <xdr:row>16</xdr:row>
      <xdr:rowOff>142875</xdr:rowOff>
    </xdr:to>
    <xdr:sp macro="" textlink="">
      <xdr:nvSpPr>
        <xdr:cNvPr id="6478" name="Line 10">
          <a:extLst>
            <a:ext uri="{FF2B5EF4-FFF2-40B4-BE49-F238E27FC236}">
              <a16:creationId xmlns:a16="http://schemas.microsoft.com/office/drawing/2014/main" id="{9C7B9872-CE45-4FD7-9FCE-C4DF3AF70453}"/>
            </a:ext>
          </a:extLst>
        </xdr:cNvPr>
        <xdr:cNvSpPr>
          <a:spLocks noChangeShapeType="1"/>
        </xdr:cNvSpPr>
      </xdr:nvSpPr>
      <xdr:spPr bwMode="auto">
        <a:xfrm>
          <a:off x="990599" y="4019550"/>
          <a:ext cx="752476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14</xdr:row>
      <xdr:rowOff>133350</xdr:rowOff>
    </xdr:from>
    <xdr:to>
      <xdr:col>4</xdr:col>
      <xdr:colOff>428625</xdr:colOff>
      <xdr:row>15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6B50470-8CE8-4C67-80A1-B8F911F1722E}"/>
            </a:ext>
          </a:extLst>
        </xdr:cNvPr>
        <xdr:cNvSpPr>
          <a:spLocks noChangeArrowheads="1"/>
        </xdr:cNvSpPr>
      </xdr:nvSpPr>
      <xdr:spPr bwMode="auto">
        <a:xfrm>
          <a:off x="523875" y="4181475"/>
          <a:ext cx="16478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3</xdr:col>
      <xdr:colOff>1019174</xdr:colOff>
      <xdr:row>36</xdr:row>
      <xdr:rowOff>66674</xdr:rowOff>
    </xdr:from>
    <xdr:to>
      <xdr:col>4</xdr:col>
      <xdr:colOff>285749</xdr:colOff>
      <xdr:row>39</xdr:row>
      <xdr:rowOff>133349</xdr:rowOff>
    </xdr:to>
    <xdr:sp macro="" textlink="">
      <xdr:nvSpPr>
        <xdr:cNvPr id="6480" name="Line 12">
          <a:extLst>
            <a:ext uri="{FF2B5EF4-FFF2-40B4-BE49-F238E27FC236}">
              <a16:creationId xmlns:a16="http://schemas.microsoft.com/office/drawing/2014/main" id="{7E4FCF1A-F1EF-4149-9A32-F572572EDD4B}"/>
            </a:ext>
          </a:extLst>
        </xdr:cNvPr>
        <xdr:cNvSpPr>
          <a:spLocks noChangeShapeType="1"/>
        </xdr:cNvSpPr>
      </xdr:nvSpPr>
      <xdr:spPr bwMode="auto">
        <a:xfrm flipV="1">
          <a:off x="1523999" y="8877299"/>
          <a:ext cx="50482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714375</xdr:colOff>
      <xdr:row>15</xdr:row>
      <xdr:rowOff>390526</xdr:rowOff>
    </xdr:from>
    <xdr:to>
      <xdr:col>8</xdr:col>
      <xdr:colOff>638175</xdr:colOff>
      <xdr:row>19</xdr:row>
      <xdr:rowOff>171451</xdr:rowOff>
    </xdr:to>
    <xdr:sp macro="" textlink="">
      <xdr:nvSpPr>
        <xdr:cNvPr id="6481" name="Line 14">
          <a:extLst>
            <a:ext uri="{FF2B5EF4-FFF2-40B4-BE49-F238E27FC236}">
              <a16:creationId xmlns:a16="http://schemas.microsoft.com/office/drawing/2014/main" id="{2C6B129E-9B74-40BF-A690-7A46B012E0C5}"/>
            </a:ext>
          </a:extLst>
        </xdr:cNvPr>
        <xdr:cNvSpPr>
          <a:spLocks noChangeShapeType="1"/>
        </xdr:cNvSpPr>
      </xdr:nvSpPr>
      <xdr:spPr bwMode="auto">
        <a:xfrm flipH="1">
          <a:off x="3286125" y="4171951"/>
          <a:ext cx="161925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29</xdr:row>
      <xdr:rowOff>57150</xdr:rowOff>
    </xdr:from>
    <xdr:to>
      <xdr:col>14</xdr:col>
      <xdr:colOff>9525</xdr:colOff>
      <xdr:row>34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7C358B42-EBA1-47A9-B99A-583436C40C9F}"/>
            </a:ext>
          </a:extLst>
        </xdr:cNvPr>
        <xdr:cNvSpPr>
          <a:spLocks noChangeArrowheads="1"/>
        </xdr:cNvSpPr>
      </xdr:nvSpPr>
      <xdr:spPr bwMode="auto">
        <a:xfrm>
          <a:off x="7620000" y="73628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20</xdr:row>
      <xdr:rowOff>133350</xdr:rowOff>
    </xdr:from>
    <xdr:to>
      <xdr:col>14</xdr:col>
      <xdr:colOff>9525</xdr:colOff>
      <xdr:row>27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056A84E3-EF1B-494B-84C2-33F314762B3C}"/>
            </a:ext>
          </a:extLst>
        </xdr:cNvPr>
        <xdr:cNvSpPr>
          <a:spLocks noChangeArrowheads="1"/>
        </xdr:cNvSpPr>
      </xdr:nvSpPr>
      <xdr:spPr bwMode="auto">
        <a:xfrm>
          <a:off x="7620000" y="5343525"/>
          <a:ext cx="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7</xdr:row>
      <xdr:rowOff>47625</xdr:rowOff>
    </xdr:from>
    <xdr:to>
      <xdr:col>14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208EA-419B-4EF9-99BF-8E840E3BAB1E}"/>
            </a:ext>
          </a:extLst>
        </xdr:cNvPr>
        <xdr:cNvSpPr txBox="1">
          <a:spLocks noChangeArrowheads="1"/>
        </xdr:cNvSpPr>
      </xdr:nvSpPr>
      <xdr:spPr bwMode="auto">
        <a:xfrm>
          <a:off x="762000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86" name="Line 38">
          <a:extLst>
            <a:ext uri="{FF2B5EF4-FFF2-40B4-BE49-F238E27FC236}">
              <a16:creationId xmlns:a16="http://schemas.microsoft.com/office/drawing/2014/main" id="{EA389037-147C-46CA-937A-A78EEC3A04C8}"/>
            </a:ext>
          </a:extLst>
        </xdr:cNvPr>
        <xdr:cNvSpPr>
          <a:spLocks noChangeShapeType="1"/>
        </xdr:cNvSpPr>
      </xdr:nvSpPr>
      <xdr:spPr bwMode="auto">
        <a:xfrm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87" name="Line 39">
          <a:extLst>
            <a:ext uri="{FF2B5EF4-FFF2-40B4-BE49-F238E27FC236}">
              <a16:creationId xmlns:a16="http://schemas.microsoft.com/office/drawing/2014/main" id="{DFD711D9-7CFF-4C58-8AE5-610160D291EA}"/>
            </a:ext>
          </a:extLst>
        </xdr:cNvPr>
        <xdr:cNvSpPr>
          <a:spLocks noChangeShapeType="1"/>
        </xdr:cNvSpPr>
      </xdr:nvSpPr>
      <xdr:spPr bwMode="auto">
        <a:xfrm flipH="1"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88" name="Line 40">
          <a:extLst>
            <a:ext uri="{FF2B5EF4-FFF2-40B4-BE49-F238E27FC236}">
              <a16:creationId xmlns:a16="http://schemas.microsoft.com/office/drawing/2014/main" id="{5C94CE29-DDB9-479C-A08E-2D4225791481}"/>
            </a:ext>
          </a:extLst>
        </xdr:cNvPr>
        <xdr:cNvSpPr>
          <a:spLocks noChangeShapeType="1"/>
        </xdr:cNvSpPr>
      </xdr:nvSpPr>
      <xdr:spPr bwMode="auto">
        <a:xfrm flipH="1"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142875</xdr:rowOff>
    </xdr:from>
    <xdr:to>
      <xdr:col>15</xdr:col>
      <xdr:colOff>0</xdr:colOff>
      <xdr:row>6</xdr:row>
      <xdr:rowOff>333375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89332-A347-48B4-9737-825E3A42559C}"/>
            </a:ext>
          </a:extLst>
        </xdr:cNvPr>
        <xdr:cNvSpPr txBox="1">
          <a:spLocks noChangeArrowheads="1"/>
        </xdr:cNvSpPr>
      </xdr:nvSpPr>
      <xdr:spPr bwMode="auto">
        <a:xfrm>
          <a:off x="7620000" y="1495425"/>
          <a:ext cx="11239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76200</xdr:rowOff>
    </xdr:from>
    <xdr:to>
      <xdr:col>3</xdr:col>
      <xdr:colOff>819150</xdr:colOff>
      <xdr:row>8</xdr:row>
      <xdr:rowOff>266700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1A5A2-BDB4-4F3C-8A7E-E84CE892A90A}"/>
            </a:ext>
          </a:extLst>
        </xdr:cNvPr>
        <xdr:cNvSpPr txBox="1">
          <a:spLocks noChangeArrowheads="1"/>
        </xdr:cNvSpPr>
      </xdr:nvSpPr>
      <xdr:spPr bwMode="auto">
        <a:xfrm>
          <a:off x="247650" y="252412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53</xdr:row>
      <xdr:rowOff>152400</xdr:rowOff>
    </xdr:from>
    <xdr:to>
      <xdr:col>4</xdr:col>
      <xdr:colOff>9525</xdr:colOff>
      <xdr:row>54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2F0EED-9A1B-4117-AF93-73F1490E0400}"/>
            </a:ext>
          </a:extLst>
        </xdr:cNvPr>
        <xdr:cNvSpPr txBox="1">
          <a:spLocks noChangeArrowheads="1"/>
        </xdr:cNvSpPr>
      </xdr:nvSpPr>
      <xdr:spPr bwMode="auto">
        <a:xfrm>
          <a:off x="276225" y="124110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8</xdr:col>
      <xdr:colOff>409575</xdr:colOff>
      <xdr:row>12</xdr:row>
      <xdr:rowOff>133350</xdr:rowOff>
    </xdr:from>
    <xdr:to>
      <xdr:col>11</xdr:col>
      <xdr:colOff>361950</xdr:colOff>
      <xdr:row>17</xdr:row>
      <xdr:rowOff>133350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9ED0FB7-CEF3-4A16-B770-61413EC75739}"/>
            </a:ext>
          </a:extLst>
        </xdr:cNvPr>
        <xdr:cNvSpPr>
          <a:spLocks noChangeArrowheads="1"/>
        </xdr:cNvSpPr>
      </xdr:nvSpPr>
      <xdr:spPr bwMode="auto">
        <a:xfrm>
          <a:off x="4676775" y="3838575"/>
          <a:ext cx="2257425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361950</xdr:rowOff>
    </xdr:from>
    <xdr:to>
      <xdr:col>15</xdr:col>
      <xdr:colOff>0</xdr:colOff>
      <xdr:row>7</xdr:row>
      <xdr:rowOff>38100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BECFB-DD0F-4AE3-BCBB-E984DC9787C2}"/>
            </a:ext>
          </a:extLst>
        </xdr:cNvPr>
        <xdr:cNvSpPr txBox="1">
          <a:spLocks noChangeArrowheads="1"/>
        </xdr:cNvSpPr>
      </xdr:nvSpPr>
      <xdr:spPr bwMode="auto">
        <a:xfrm>
          <a:off x="7620000" y="1714500"/>
          <a:ext cx="16097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352424</xdr:colOff>
      <xdr:row>38</xdr:row>
      <xdr:rowOff>161925</xdr:rowOff>
    </xdr:from>
    <xdr:to>
      <xdr:col>18</xdr:col>
      <xdr:colOff>581025</xdr:colOff>
      <xdr:row>43</xdr:row>
      <xdr:rowOff>0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59399963-0545-4CDF-9D7A-2C44AC490896}"/>
            </a:ext>
          </a:extLst>
        </xdr:cNvPr>
        <xdr:cNvSpPr>
          <a:spLocks noChangeArrowheads="1"/>
        </xdr:cNvSpPr>
      </xdr:nvSpPr>
      <xdr:spPr bwMode="auto">
        <a:xfrm>
          <a:off x="7429499" y="9810750"/>
          <a:ext cx="1809751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8.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Histamine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This is calculated automatically from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sample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-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blank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IE"/>
        </a:p>
      </xdr:txBody>
    </xdr:sp>
    <xdr:clientData/>
  </xdr:twoCellAnchor>
  <xdr:twoCellAnchor>
    <xdr:from>
      <xdr:col>13</xdr:col>
      <xdr:colOff>228600</xdr:colOff>
      <xdr:row>24</xdr:row>
      <xdr:rowOff>95250</xdr:rowOff>
    </xdr:from>
    <xdr:to>
      <xdr:col>13</xdr:col>
      <xdr:colOff>333375</xdr:colOff>
      <xdr:row>27</xdr:row>
      <xdr:rowOff>114300</xdr:rowOff>
    </xdr:to>
    <xdr:sp macro="" textlink="">
      <xdr:nvSpPr>
        <xdr:cNvPr id="28" name="Line 91">
          <a:extLst>
            <a:ext uri="{FF2B5EF4-FFF2-40B4-BE49-F238E27FC236}">
              <a16:creationId xmlns:a16="http://schemas.microsoft.com/office/drawing/2014/main" id="{6DD79952-59DF-43E4-A608-818887CA70FC}"/>
            </a:ext>
          </a:extLst>
        </xdr:cNvPr>
        <xdr:cNvSpPr>
          <a:spLocks noChangeShapeType="1"/>
        </xdr:cNvSpPr>
      </xdr:nvSpPr>
      <xdr:spPr bwMode="auto">
        <a:xfrm flipV="1">
          <a:off x="7067550" y="6534150"/>
          <a:ext cx="10477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685800</xdr:colOff>
      <xdr:row>36</xdr:row>
      <xdr:rowOff>66675</xdr:rowOff>
    </xdr:from>
    <xdr:to>
      <xdr:col>10</xdr:col>
      <xdr:colOff>104775</xdr:colOff>
      <xdr:row>40</xdr:row>
      <xdr:rowOff>123825</xdr:rowOff>
    </xdr:to>
    <xdr:sp macro="" textlink="">
      <xdr:nvSpPr>
        <xdr:cNvPr id="41" name="Line 91">
          <a:extLst>
            <a:ext uri="{FF2B5EF4-FFF2-40B4-BE49-F238E27FC236}">
              <a16:creationId xmlns:a16="http://schemas.microsoft.com/office/drawing/2014/main" id="{5B8A4F27-3935-4B7B-A394-3B6C625B39C7}"/>
            </a:ext>
          </a:extLst>
        </xdr:cNvPr>
        <xdr:cNvSpPr>
          <a:spLocks noChangeShapeType="1"/>
        </xdr:cNvSpPr>
      </xdr:nvSpPr>
      <xdr:spPr bwMode="auto">
        <a:xfrm flipH="1" flipV="1">
          <a:off x="5819775" y="9334500"/>
          <a:ext cx="285750" cy="81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152399</xdr:colOff>
      <xdr:row>38</xdr:row>
      <xdr:rowOff>171451</xdr:rowOff>
    </xdr:from>
    <xdr:to>
      <xdr:col>4</xdr:col>
      <xdr:colOff>266699</xdr:colOff>
      <xdr:row>41</xdr:row>
      <xdr:rowOff>95251</xdr:rowOff>
    </xdr:to>
    <xdr:sp macro="" textlink="">
      <xdr:nvSpPr>
        <xdr:cNvPr id="42" name="Rectangle 13">
          <a:extLst>
            <a:ext uri="{FF2B5EF4-FFF2-40B4-BE49-F238E27FC236}">
              <a16:creationId xmlns:a16="http://schemas.microsoft.com/office/drawing/2014/main" id="{92E27D30-0AD1-444F-AFAC-BC552443355F}"/>
            </a:ext>
          </a:extLst>
        </xdr:cNvPr>
        <xdr:cNvSpPr>
          <a:spLocks noChangeArrowheads="1"/>
        </xdr:cNvSpPr>
      </xdr:nvSpPr>
      <xdr:spPr bwMode="auto">
        <a:xfrm>
          <a:off x="380999" y="9820276"/>
          <a:ext cx="16287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Insert absorbance values for the samples</a:t>
          </a:r>
          <a:endParaRPr lang="en-IE"/>
        </a:p>
      </xdr:txBody>
    </xdr:sp>
    <xdr:clientData/>
  </xdr:twoCellAnchor>
  <xdr:twoCellAnchor>
    <xdr:from>
      <xdr:col>6</xdr:col>
      <xdr:colOff>533400</xdr:colOff>
      <xdr:row>20</xdr:row>
      <xdr:rowOff>19050</xdr:rowOff>
    </xdr:from>
    <xdr:to>
      <xdr:col>9</xdr:col>
      <xdr:colOff>419100</xdr:colOff>
      <xdr:row>24</xdr:row>
      <xdr:rowOff>152400</xdr:rowOff>
    </xdr:to>
    <xdr:sp macro="" textlink="">
      <xdr:nvSpPr>
        <xdr:cNvPr id="44" name="Line 14">
          <a:extLst>
            <a:ext uri="{FF2B5EF4-FFF2-40B4-BE49-F238E27FC236}">
              <a16:creationId xmlns:a16="http://schemas.microsoft.com/office/drawing/2014/main" id="{DDE3548A-B977-4507-8EBE-2FE757384DC9}"/>
            </a:ext>
          </a:extLst>
        </xdr:cNvPr>
        <xdr:cNvSpPr>
          <a:spLocks noChangeShapeType="1"/>
        </xdr:cNvSpPr>
      </xdr:nvSpPr>
      <xdr:spPr bwMode="auto">
        <a:xfrm flipH="1">
          <a:off x="3933825" y="5619750"/>
          <a:ext cx="161925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18</xdr:row>
      <xdr:rowOff>28575</xdr:rowOff>
    </xdr:from>
    <xdr:to>
      <xdr:col>11</xdr:col>
      <xdr:colOff>361950</xdr:colOff>
      <xdr:row>24</xdr:row>
      <xdr:rowOff>114300</xdr:rowOff>
    </xdr:to>
    <xdr:sp macro="" textlink="">
      <xdr:nvSpPr>
        <xdr:cNvPr id="43" name="Rectangle 11">
          <a:extLst>
            <a:ext uri="{FF2B5EF4-FFF2-40B4-BE49-F238E27FC236}">
              <a16:creationId xmlns:a16="http://schemas.microsoft.com/office/drawing/2014/main" id="{188429D8-1A4B-4EA3-A467-AE07E47949BE}"/>
            </a:ext>
          </a:extLst>
        </xdr:cNvPr>
        <xdr:cNvSpPr>
          <a:spLocks noChangeArrowheads="1"/>
        </xdr:cNvSpPr>
      </xdr:nvSpPr>
      <xdr:spPr bwMode="auto">
        <a:xfrm>
          <a:off x="4686300" y="5248275"/>
          <a:ext cx="2543175" cy="1285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standard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standards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8</xdr:col>
      <xdr:colOff>361949</xdr:colOff>
      <xdr:row>36</xdr:row>
      <xdr:rowOff>38100</xdr:rowOff>
    </xdr:from>
    <xdr:to>
      <xdr:col>8</xdr:col>
      <xdr:colOff>371474</xdr:colOff>
      <xdr:row>41</xdr:row>
      <xdr:rowOff>66675</xdr:rowOff>
    </xdr:to>
    <xdr:sp macro="" textlink="">
      <xdr:nvSpPr>
        <xdr:cNvPr id="47" name="Line 91">
          <a:extLst>
            <a:ext uri="{FF2B5EF4-FFF2-40B4-BE49-F238E27FC236}">
              <a16:creationId xmlns:a16="http://schemas.microsoft.com/office/drawing/2014/main" id="{A609AC1E-43E9-4E4E-AA2A-8D0AD779C690}"/>
            </a:ext>
          </a:extLst>
        </xdr:cNvPr>
        <xdr:cNvSpPr>
          <a:spLocks noChangeShapeType="1"/>
        </xdr:cNvSpPr>
      </xdr:nvSpPr>
      <xdr:spPr bwMode="auto">
        <a:xfrm flipH="1" flipV="1">
          <a:off x="4629149" y="9305925"/>
          <a:ext cx="9525" cy="98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285750</xdr:colOff>
      <xdr:row>36</xdr:row>
      <xdr:rowOff>57150</xdr:rowOff>
    </xdr:from>
    <xdr:to>
      <xdr:col>6</xdr:col>
      <xdr:colOff>219075</xdr:colOff>
      <xdr:row>41</xdr:row>
      <xdr:rowOff>57150</xdr:rowOff>
    </xdr:to>
    <xdr:sp macro="" textlink="">
      <xdr:nvSpPr>
        <xdr:cNvPr id="48" name="Line 91">
          <a:extLst>
            <a:ext uri="{FF2B5EF4-FFF2-40B4-BE49-F238E27FC236}">
              <a16:creationId xmlns:a16="http://schemas.microsoft.com/office/drawing/2014/main" id="{FF4C0957-F250-4E1B-B347-D139D0091B8C}"/>
            </a:ext>
          </a:extLst>
        </xdr:cNvPr>
        <xdr:cNvSpPr>
          <a:spLocks noChangeShapeType="1"/>
        </xdr:cNvSpPr>
      </xdr:nvSpPr>
      <xdr:spPr bwMode="auto">
        <a:xfrm flipV="1">
          <a:off x="2857500" y="9324975"/>
          <a:ext cx="76200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266701</xdr:colOff>
      <xdr:row>38</xdr:row>
      <xdr:rowOff>161925</xdr:rowOff>
    </xdr:from>
    <xdr:to>
      <xdr:col>9</xdr:col>
      <xdr:colOff>428625</xdr:colOff>
      <xdr:row>42</xdr:row>
      <xdr:rowOff>190499</xdr:rowOff>
    </xdr:to>
    <xdr:sp macro="" textlink="">
      <xdr:nvSpPr>
        <xdr:cNvPr id="46" name="Rectangle 65">
          <a:extLst>
            <a:ext uri="{FF2B5EF4-FFF2-40B4-BE49-F238E27FC236}">
              <a16:creationId xmlns:a16="http://schemas.microsoft.com/office/drawing/2014/main" id="{358E9BE0-1C2B-4356-BB9A-FC6907A2C675}"/>
            </a:ext>
          </a:extLst>
        </xdr:cNvPr>
        <xdr:cNvSpPr>
          <a:spLocks noChangeArrowheads="1"/>
        </xdr:cNvSpPr>
      </xdr:nvSpPr>
      <xdr:spPr bwMode="auto">
        <a:xfrm>
          <a:off x="3667126" y="9810750"/>
          <a:ext cx="1895474" cy="7905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extraction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Samples are extracted in 25mL of extraction buffer</a:t>
          </a:r>
          <a:endParaRPr lang="en-IE"/>
        </a:p>
      </xdr:txBody>
    </xdr:sp>
    <xdr:clientData/>
  </xdr:twoCellAnchor>
  <xdr:twoCellAnchor>
    <xdr:from>
      <xdr:col>4</xdr:col>
      <xdr:colOff>304800</xdr:colOff>
      <xdr:row>38</xdr:row>
      <xdr:rowOff>171450</xdr:rowOff>
    </xdr:from>
    <xdr:to>
      <xdr:col>6</xdr:col>
      <xdr:colOff>219075</xdr:colOff>
      <xdr:row>42</xdr:row>
      <xdr:rowOff>28576</xdr:rowOff>
    </xdr:to>
    <xdr:sp macro="" textlink="">
      <xdr:nvSpPr>
        <xdr:cNvPr id="45" name="Rectangle 65">
          <a:extLst>
            <a:ext uri="{FF2B5EF4-FFF2-40B4-BE49-F238E27FC236}">
              <a16:creationId xmlns:a16="http://schemas.microsoft.com/office/drawing/2014/main" id="{B20ABC0C-EB6F-466B-BC4B-545CD4E4DD5E}"/>
            </a:ext>
          </a:extLst>
        </xdr:cNvPr>
        <xdr:cNvSpPr>
          <a:spLocks noChangeArrowheads="1"/>
        </xdr:cNvSpPr>
      </xdr:nvSpPr>
      <xdr:spPr bwMode="auto">
        <a:xfrm>
          <a:off x="2047875" y="9820275"/>
          <a:ext cx="1571625" cy="6191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weight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2g of sample is weighed for extraction</a:t>
          </a:r>
          <a:endParaRPr lang="en-IE"/>
        </a:p>
      </xdr:txBody>
    </xdr:sp>
    <xdr:clientData/>
  </xdr:twoCellAnchor>
  <xdr:twoCellAnchor>
    <xdr:from>
      <xdr:col>9</xdr:col>
      <xdr:colOff>476251</xdr:colOff>
      <xdr:row>38</xdr:row>
      <xdr:rowOff>161926</xdr:rowOff>
    </xdr:from>
    <xdr:to>
      <xdr:col>15</xdr:col>
      <xdr:colOff>295275</xdr:colOff>
      <xdr:row>43</xdr:row>
      <xdr:rowOff>0</xdr:rowOff>
    </xdr:to>
    <xdr:sp macro="" textlink="">
      <xdr:nvSpPr>
        <xdr:cNvPr id="40" name="Rectangle 65">
          <a:extLst>
            <a:ext uri="{FF2B5EF4-FFF2-40B4-BE49-F238E27FC236}">
              <a16:creationId xmlns:a16="http://schemas.microsoft.com/office/drawing/2014/main" id="{44714DCA-7D32-4ACB-B3A1-48E3FF4024A1}"/>
            </a:ext>
          </a:extLst>
        </xdr:cNvPr>
        <xdr:cNvSpPr>
          <a:spLocks noChangeArrowheads="1"/>
        </xdr:cNvSpPr>
      </xdr:nvSpPr>
      <xdr:spPr bwMode="auto">
        <a:xfrm>
          <a:off x="5610226" y="9810751"/>
          <a:ext cx="1762124" cy="7905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20</xdr:col>
      <xdr:colOff>0</xdr:colOff>
      <xdr:row>6</xdr:row>
      <xdr:rowOff>326893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E80E6A-1AB0-44A4-BD38-8DFD04BE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0277475" cy="1669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56</xdr:row>
      <xdr:rowOff>171450</xdr:rowOff>
    </xdr:from>
    <xdr:to>
      <xdr:col>4</xdr:col>
      <xdr:colOff>114300</xdr:colOff>
      <xdr:row>57</xdr:row>
      <xdr:rowOff>161925</xdr:rowOff>
    </xdr:to>
    <xdr:sp macro="" textlink="">
      <xdr:nvSpPr>
        <xdr:cNvPr id="16" name="Text Box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C972D-9F18-4577-B795-C30820C105CD}"/>
            </a:ext>
          </a:extLst>
        </xdr:cNvPr>
        <xdr:cNvSpPr txBox="1">
          <a:spLocks noChangeArrowheads="1"/>
        </xdr:cNvSpPr>
      </xdr:nvSpPr>
      <xdr:spPr bwMode="auto">
        <a:xfrm>
          <a:off x="247650" y="13087350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10</xdr:col>
      <xdr:colOff>790573</xdr:colOff>
      <xdr:row>11</xdr:row>
      <xdr:rowOff>47625</xdr:rowOff>
    </xdr:from>
    <xdr:to>
      <xdr:col>13</xdr:col>
      <xdr:colOff>45717</xdr:colOff>
      <xdr:row>11</xdr:row>
      <xdr:rowOff>152400</xdr:rowOff>
    </xdr:to>
    <xdr:sp macro="" textlink="">
      <xdr:nvSpPr>
        <xdr:cNvPr id="17" name="AutoShape 61">
          <a:extLst>
            <a:ext uri="{FF2B5EF4-FFF2-40B4-BE49-F238E27FC236}">
              <a16:creationId xmlns:a16="http://schemas.microsoft.com/office/drawing/2014/main" id="{935666CC-F2DD-4201-A605-DDCAF00AA942}"/>
            </a:ext>
          </a:extLst>
        </xdr:cNvPr>
        <xdr:cNvSpPr>
          <a:spLocks noChangeArrowheads="1"/>
        </xdr:cNvSpPr>
      </xdr:nvSpPr>
      <xdr:spPr bwMode="auto">
        <a:xfrm flipH="1">
          <a:off x="6981823" y="3562350"/>
          <a:ext cx="45719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15</xdr:row>
      <xdr:rowOff>47625</xdr:rowOff>
    </xdr:from>
    <xdr:to>
      <xdr:col>12</xdr:col>
      <xdr:colOff>209550</xdr:colOff>
      <xdr:row>15</xdr:row>
      <xdr:rowOff>152400</xdr:rowOff>
    </xdr:to>
    <xdr:sp macro="" textlink="">
      <xdr:nvSpPr>
        <xdr:cNvPr id="18" name="AutoShape 62">
          <a:extLst>
            <a:ext uri="{FF2B5EF4-FFF2-40B4-BE49-F238E27FC236}">
              <a16:creationId xmlns:a16="http://schemas.microsoft.com/office/drawing/2014/main" id="{0A163CF4-A924-4826-B137-FAE163320F2E}"/>
            </a:ext>
          </a:extLst>
        </xdr:cNvPr>
        <xdr:cNvSpPr>
          <a:spLocks noChangeArrowheads="1"/>
        </xdr:cNvSpPr>
      </xdr:nvSpPr>
      <xdr:spPr bwMode="auto">
        <a:xfrm>
          <a:off x="4838700" y="46196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241241</xdr:colOff>
      <xdr:row>3</xdr:row>
      <xdr:rowOff>152399</xdr:rowOff>
    </xdr:from>
    <xdr:to>
      <xdr:col>20</xdr:col>
      <xdr:colOff>304801</xdr:colOff>
      <xdr:row>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3B6129F-F9B1-4293-8F1F-C6C6C010C0D5}"/>
            </a:ext>
          </a:extLst>
        </xdr:cNvPr>
        <xdr:cNvGrpSpPr/>
      </xdr:nvGrpSpPr>
      <xdr:grpSpPr>
        <a:xfrm>
          <a:off x="8804216" y="2085974"/>
          <a:ext cx="854135" cy="552451"/>
          <a:chOff x="7499291" y="2276474"/>
          <a:chExt cx="854135" cy="552451"/>
        </a:xfrm>
      </xdr:grpSpPr>
      <xdr:sp macro="" textlink="">
        <xdr:nvSpPr>
          <xdr:cNvPr id="20" name="Text Box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55BE637-0453-4156-A2DD-172EB8D87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99291" y="2276474"/>
            <a:ext cx="839120" cy="2857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  <a:endParaRPr lang="en-GB"/>
          </a:p>
        </xdr:txBody>
      </xdr:sp>
      <xdr:sp macro="" textlink="">
        <xdr:nvSpPr>
          <xdr:cNvPr id="21" name="Text Box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3F0F02F-C696-4B8D-A4C1-C01E3EC81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15226" y="2571748"/>
            <a:ext cx="838200" cy="2571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</xdr:grpSp>
    <xdr:clientData/>
  </xdr:twoCellAnchor>
  <xdr:twoCellAnchor editAs="oneCell">
    <xdr:from>
      <xdr:col>1</xdr:col>
      <xdr:colOff>1</xdr:colOff>
      <xdr:row>1</xdr:row>
      <xdr:rowOff>0</xdr:rowOff>
    </xdr:from>
    <xdr:to>
      <xdr:col>21</xdr:col>
      <xdr:colOff>0</xdr:colOff>
      <xdr:row>1</xdr:row>
      <xdr:rowOff>1629679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30B43A-0F66-4979-B0FD-A5A9F358D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10029824" cy="1629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opLeftCell="A27" zoomScaleNormal="100" workbookViewId="0">
      <selection activeCell="C56" sqref="C56"/>
    </sheetView>
  </sheetViews>
  <sheetFormatPr defaultColWidth="12.28515625" defaultRowHeight="15" x14ac:dyDescent="0.3"/>
  <cols>
    <col min="1" max="2" width="1.7109375" style="11" customWidth="1"/>
    <col min="3" max="3" width="4.140625" style="18" customWidth="1"/>
    <col min="4" max="4" width="18.5703125" style="11" customWidth="1"/>
    <col min="5" max="6" width="12.42578125" style="11" customWidth="1"/>
    <col min="7" max="7" width="13" style="11" customWidth="1"/>
    <col min="8" max="8" width="13" style="11" hidden="1" customWidth="1"/>
    <col min="9" max="10" width="13" style="11" customWidth="1"/>
    <col min="11" max="11" width="8.5703125" style="11" customWidth="1"/>
    <col min="12" max="12" width="7.5703125" style="11" customWidth="1"/>
    <col min="13" max="15" width="11.5703125" style="11" hidden="1" customWidth="1"/>
    <col min="16" max="16" width="11.7109375" style="11" customWidth="1"/>
    <col min="17" max="17" width="15" style="11" hidden="1" customWidth="1"/>
    <col min="18" max="19" width="12" style="11" customWidth="1"/>
    <col min="20" max="20" width="14" style="50" customWidth="1"/>
    <col min="21" max="16384" width="12.28515625" style="11"/>
  </cols>
  <sheetData>
    <row r="1" spans="1:35" ht="7.7" customHeight="1" x14ac:dyDescent="0.3">
      <c r="A1" s="10"/>
      <c r="B1" s="10"/>
      <c r="C1" s="15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13.7" customHeight="1" x14ac:dyDescent="0.3">
      <c r="A2" s="10"/>
      <c r="B2" s="12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ht="33.75" customHeight="1" x14ac:dyDescent="0.3">
      <c r="A3" s="10"/>
      <c r="B3" s="12"/>
      <c r="C3" s="16"/>
      <c r="D3" s="13"/>
      <c r="E3" s="13"/>
      <c r="F3" s="13"/>
      <c r="G3" s="13"/>
      <c r="H3" s="13"/>
      <c r="I3" s="13"/>
      <c r="J3" s="13"/>
      <c r="K3" s="13"/>
      <c r="L3" s="13"/>
      <c r="M3" s="13"/>
      <c r="N3" s="37"/>
      <c r="O3" s="12"/>
      <c r="P3" s="12"/>
      <c r="Q3" s="12"/>
      <c r="R3" s="12"/>
      <c r="S3" s="12"/>
      <c r="T3" s="1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ht="27" customHeight="1" x14ac:dyDescent="0.3">
      <c r="A4" s="10"/>
      <c r="B4" s="12"/>
      <c r="C4" s="16"/>
      <c r="D4" s="13"/>
      <c r="E4" s="13"/>
      <c r="F4" s="13"/>
      <c r="G4" s="13"/>
      <c r="H4" s="13"/>
      <c r="I4" s="13"/>
      <c r="J4" s="13"/>
      <c r="K4" s="13"/>
      <c r="L4" s="13"/>
      <c r="M4" s="13"/>
      <c r="N4" s="37"/>
      <c r="O4" s="12"/>
      <c r="P4" s="12"/>
      <c r="Q4" s="12"/>
      <c r="R4" s="12"/>
      <c r="S4" s="12"/>
      <c r="T4" s="12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18.2" customHeight="1" x14ac:dyDescent="0.3">
      <c r="A5" s="10"/>
      <c r="B5" s="12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37"/>
      <c r="O5" s="12"/>
      <c r="P5" s="12"/>
      <c r="Q5" s="12"/>
      <c r="R5" s="12"/>
      <c r="S5" s="12"/>
      <c r="T5" s="12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ht="13.7" customHeight="1" x14ac:dyDescent="0.3">
      <c r="A6" s="10"/>
      <c r="B6" s="12"/>
      <c r="C6" s="17"/>
      <c r="D6" s="14"/>
      <c r="E6" s="14"/>
      <c r="F6" s="14"/>
      <c r="G6" s="14"/>
      <c r="H6" s="14"/>
      <c r="I6" s="14"/>
      <c r="J6" s="14"/>
      <c r="K6" s="14"/>
      <c r="L6" s="14"/>
      <c r="M6" s="14"/>
      <c r="N6" s="37"/>
      <c r="O6" s="12"/>
      <c r="P6" s="12"/>
      <c r="Q6" s="12"/>
      <c r="R6" s="12"/>
      <c r="S6" s="12"/>
      <c r="T6" s="12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s="21" customFormat="1" ht="42.75" customHeight="1" x14ac:dyDescent="0.4">
      <c r="A7" s="10"/>
      <c r="B7" s="12"/>
      <c r="C7" s="38" t="s">
        <v>14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37"/>
      <c r="O7" s="12"/>
      <c r="P7" s="12"/>
      <c r="Q7" s="12"/>
      <c r="R7" s="12"/>
      <c r="S7" s="12"/>
      <c r="T7" s="12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s="21" customFormat="1" ht="36.75" customHeight="1" x14ac:dyDescent="0.3">
      <c r="A8" s="10"/>
      <c r="B8" s="12"/>
      <c r="C8" s="121" t="s">
        <v>21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"/>
      <c r="P8" s="12"/>
      <c r="Q8" s="12"/>
      <c r="R8" s="12"/>
      <c r="S8" s="12"/>
      <c r="T8" s="12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s="21" customFormat="1" ht="45" customHeight="1" x14ac:dyDescent="0.4">
      <c r="A9" s="10"/>
      <c r="B9" s="12"/>
      <c r="C9" s="38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12"/>
      <c r="O9" s="12"/>
      <c r="P9" s="12"/>
      <c r="Q9" s="12"/>
      <c r="R9" s="12"/>
      <c r="S9" s="12"/>
      <c r="T9" s="12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1:35" s="21" customFormat="1" ht="18" customHeight="1" x14ac:dyDescent="0.35">
      <c r="A10" s="10"/>
      <c r="B10" s="12"/>
      <c r="C10" s="35" t="s">
        <v>17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2"/>
      <c r="O10" s="12"/>
      <c r="P10" s="12"/>
      <c r="Q10" s="12"/>
      <c r="R10" s="12"/>
      <c r="S10" s="12"/>
      <c r="T10" s="12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5" s="21" customFormat="1" ht="18" customHeight="1" x14ac:dyDescent="0.35">
      <c r="A11" s="10"/>
      <c r="B11" s="12"/>
      <c r="C11" s="35" t="s">
        <v>18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2"/>
      <c r="O11" s="12"/>
      <c r="P11" s="12"/>
      <c r="Q11" s="12"/>
      <c r="R11" s="12"/>
      <c r="S11" s="12"/>
      <c r="T11" s="12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35" s="21" customFormat="1" ht="18" customHeight="1" x14ac:dyDescent="0.35">
      <c r="A12" s="10"/>
      <c r="B12" s="12"/>
      <c r="C12" s="3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2"/>
      <c r="O12" s="12"/>
      <c r="P12" s="12"/>
      <c r="Q12" s="12"/>
      <c r="R12" s="12"/>
      <c r="S12" s="12"/>
      <c r="T12" s="12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 s="21" customFormat="1" ht="18" customHeight="1" x14ac:dyDescent="0.35">
      <c r="A13" s="10"/>
      <c r="B13" s="12"/>
      <c r="C13" s="3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2"/>
      <c r="O13" s="12"/>
      <c r="P13" s="12"/>
      <c r="Q13" s="12"/>
      <c r="R13" s="12"/>
      <c r="S13" s="12"/>
      <c r="T13" s="12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5" s="21" customFormat="1" ht="9" customHeight="1" x14ac:dyDescent="0.35">
      <c r="A14" s="10"/>
      <c r="B14" s="12"/>
      <c r="C14" s="3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2"/>
      <c r="O14" s="12"/>
      <c r="P14" s="12"/>
      <c r="Q14" s="12"/>
      <c r="R14" s="12"/>
      <c r="S14" s="12"/>
      <c r="T14" s="12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s="21" customFormat="1" x14ac:dyDescent="0.3">
      <c r="A15" s="10"/>
      <c r="B15" s="12"/>
      <c r="C15" s="16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12"/>
      <c r="O15" s="12"/>
      <c r="P15" s="12"/>
      <c r="Q15" s="12"/>
      <c r="R15" s="12"/>
      <c r="S15" s="12"/>
      <c r="T15" s="12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 s="21" customFormat="1" ht="45.95" customHeight="1" x14ac:dyDescent="0.3">
      <c r="A16" s="10"/>
      <c r="B16" s="12"/>
      <c r="C16" s="16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12"/>
      <c r="O16" s="12"/>
      <c r="P16" s="12"/>
      <c r="Q16" s="12"/>
      <c r="R16" s="12"/>
      <c r="S16" s="12"/>
      <c r="T16" s="12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 s="19" customFormat="1" x14ac:dyDescent="0.3">
      <c r="A17" s="10"/>
      <c r="B17" s="12"/>
      <c r="C17" s="16"/>
      <c r="D17" s="14"/>
      <c r="E17" s="14"/>
      <c r="F17" s="14"/>
      <c r="G17" s="90"/>
      <c r="H17" s="14"/>
      <c r="I17" s="14"/>
      <c r="J17" s="14"/>
      <c r="K17" s="22"/>
      <c r="L17" s="22"/>
      <c r="M17" s="22"/>
      <c r="N17" s="12"/>
      <c r="O17" s="12"/>
      <c r="P17" s="12"/>
      <c r="Q17" s="12"/>
      <c r="R17" s="12"/>
      <c r="S17" s="12"/>
      <c r="T17" s="12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s="19" customFormat="1" ht="16.5" customHeight="1" x14ac:dyDescent="0.3">
      <c r="A18" s="10"/>
      <c r="B18" s="12"/>
      <c r="C18" s="16"/>
      <c r="D18" s="91" t="s">
        <v>11</v>
      </c>
      <c r="E18" s="126"/>
      <c r="F18" s="127"/>
      <c r="G18" s="128"/>
      <c r="H18" s="92"/>
      <c r="I18" s="14"/>
      <c r="J18" s="14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s="19" customFormat="1" x14ac:dyDescent="0.3">
      <c r="A19" s="10"/>
      <c r="B19" s="12"/>
      <c r="C19" s="16"/>
      <c r="D19" s="91"/>
      <c r="E19" s="91"/>
      <c r="F19" s="91"/>
      <c r="G19" s="93"/>
      <c r="H19" s="92"/>
      <c r="I19" s="14"/>
      <c r="J19" s="14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s="21" customFormat="1" x14ac:dyDescent="0.3">
      <c r="A20" s="10"/>
      <c r="B20" s="12"/>
      <c r="C20" s="16"/>
      <c r="D20" s="91"/>
      <c r="E20" s="39" t="s">
        <v>12</v>
      </c>
      <c r="F20" s="11"/>
      <c r="G20" s="94"/>
      <c r="H20" s="92"/>
      <c r="I20" s="14"/>
      <c r="J20" s="14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1" customFormat="1" ht="19.5" x14ac:dyDescent="0.4">
      <c r="A21" s="10"/>
      <c r="B21" s="12"/>
      <c r="C21" s="16"/>
      <c r="D21" s="91"/>
      <c r="E21" s="72" t="s">
        <v>34</v>
      </c>
      <c r="F21" s="72" t="s">
        <v>35</v>
      </c>
      <c r="G21" s="72" t="s">
        <v>36</v>
      </c>
      <c r="H21" s="92"/>
      <c r="I21" s="14"/>
      <c r="J21" s="14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s="21" customFormat="1" x14ac:dyDescent="0.3">
      <c r="A22" s="10"/>
      <c r="B22" s="12"/>
      <c r="C22" s="16"/>
      <c r="D22" s="91"/>
      <c r="E22" s="40"/>
      <c r="F22" s="40"/>
      <c r="G22" s="129">
        <f>((F22-E22)+(F23-E23))/2</f>
        <v>0</v>
      </c>
      <c r="H22" s="92"/>
      <c r="I22" s="14"/>
      <c r="J22" s="14"/>
      <c r="K22" s="14"/>
      <c r="L22" s="14"/>
      <c r="M22" s="14"/>
      <c r="N22" s="12"/>
      <c r="O22" s="12"/>
      <c r="P22" s="12"/>
      <c r="Q22" s="12"/>
      <c r="R22" s="12"/>
      <c r="S22" s="12"/>
      <c r="T22" s="12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s="21" customFormat="1" x14ac:dyDescent="0.3">
      <c r="A23" s="10"/>
      <c r="B23" s="12"/>
      <c r="C23" s="16"/>
      <c r="D23" s="91"/>
      <c r="E23" s="40"/>
      <c r="F23" s="40"/>
      <c r="G23" s="129"/>
      <c r="H23" s="92"/>
      <c r="I23" s="14"/>
      <c r="J23" s="14"/>
      <c r="K23" s="12"/>
      <c r="L23" s="95"/>
      <c r="M23" s="95"/>
      <c r="N23" s="95"/>
      <c r="O23" s="95"/>
      <c r="P23" s="87"/>
      <c r="Q23" s="12"/>
      <c r="R23" s="87"/>
      <c r="S23" s="87"/>
      <c r="T23" s="87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s="21" customFormat="1" x14ac:dyDescent="0.3">
      <c r="A24" s="10"/>
      <c r="B24" s="12"/>
      <c r="C24" s="16"/>
      <c r="D24" s="95"/>
      <c r="E24" s="14"/>
      <c r="F24" s="14"/>
      <c r="G24" s="90"/>
      <c r="H24" s="14"/>
      <c r="I24" s="14"/>
      <c r="J24" s="14"/>
      <c r="K24" s="41"/>
      <c r="L24" s="95"/>
      <c r="M24" s="95"/>
      <c r="N24" s="95"/>
      <c r="O24" s="95"/>
      <c r="P24" s="87"/>
      <c r="Q24" s="12"/>
      <c r="R24" s="87"/>
      <c r="S24" s="87"/>
      <c r="T24" s="87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s="21" customFormat="1" x14ac:dyDescent="0.3">
      <c r="A25" s="10"/>
      <c r="B25" s="12"/>
      <c r="C25" s="16"/>
      <c r="D25" s="95"/>
      <c r="E25" s="91" t="s">
        <v>23</v>
      </c>
      <c r="F25" s="11"/>
      <c r="G25" s="90"/>
      <c r="H25" s="14"/>
      <c r="I25" s="11"/>
      <c r="J25" s="90"/>
      <c r="K25" s="12"/>
      <c r="M25" s="90"/>
      <c r="N25" s="90"/>
      <c r="O25" s="96"/>
      <c r="P25" s="97" t="s">
        <v>42</v>
      </c>
      <c r="Q25" s="14"/>
      <c r="R25" s="87"/>
      <c r="S25" s="87"/>
      <c r="T25" s="87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s="21" customFormat="1" ht="30" customHeight="1" x14ac:dyDescent="0.3">
      <c r="A26" s="10"/>
      <c r="B26" s="12"/>
      <c r="C26" s="16"/>
      <c r="D26" s="95"/>
      <c r="E26" s="98" t="s">
        <v>33</v>
      </c>
      <c r="F26" s="71" t="s">
        <v>34</v>
      </c>
      <c r="G26" s="71" t="s">
        <v>35</v>
      </c>
      <c r="H26" s="99" t="s">
        <v>24</v>
      </c>
      <c r="I26" s="71" t="s">
        <v>36</v>
      </c>
      <c r="J26" s="95"/>
      <c r="K26" s="12"/>
      <c r="L26" s="87"/>
      <c r="M26" s="99" t="s">
        <v>27</v>
      </c>
      <c r="N26" s="99"/>
      <c r="O26" s="100" t="s">
        <v>28</v>
      </c>
      <c r="P26" s="98" t="s">
        <v>26</v>
      </c>
      <c r="Q26" s="100"/>
      <c r="R26" s="98" t="s">
        <v>29</v>
      </c>
      <c r="S26" s="101"/>
      <c r="T26" s="87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s="21" customFormat="1" x14ac:dyDescent="0.3">
      <c r="A27" s="10"/>
      <c r="B27" s="12"/>
      <c r="C27" s="16"/>
      <c r="D27" s="95"/>
      <c r="E27" s="130">
        <v>6</v>
      </c>
      <c r="F27" s="40"/>
      <c r="G27" s="40"/>
      <c r="H27" s="131">
        <f>((G27-F27)+(G28-F28))/2</f>
        <v>0</v>
      </c>
      <c r="I27" s="129">
        <f>Change_abs_std</f>
        <v>0</v>
      </c>
      <c r="J27" s="95"/>
      <c r="K27" s="12"/>
      <c r="L27" s="87"/>
      <c r="M27" s="102" t="e">
        <f>concentration_ug/J27</f>
        <v>#DIV/0!</v>
      </c>
      <c r="N27" s="103"/>
      <c r="O27" s="104" t="str">
        <f>IF(OR(ISERROR(Change_abs_std),ISERROR(_2M__microg_abs),concentration_ug=0),"",_2M__microg_abs)</f>
        <v/>
      </c>
      <c r="P27" s="118">
        <f>J27</f>
        <v>0</v>
      </c>
      <c r="Q27" s="105"/>
      <c r="R27" s="119" t="str">
        <f>O27</f>
        <v/>
      </c>
      <c r="S27" s="106"/>
      <c r="T27" s="87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s="21" customFormat="1" x14ac:dyDescent="0.3">
      <c r="A28" s="10"/>
      <c r="B28" s="12"/>
      <c r="C28" s="16"/>
      <c r="D28" s="95"/>
      <c r="E28" s="130"/>
      <c r="F28" s="40"/>
      <c r="G28" s="40"/>
      <c r="H28" s="131"/>
      <c r="I28" s="129"/>
      <c r="J28" s="12"/>
      <c r="K28" s="23"/>
      <c r="L28" s="87"/>
      <c r="M28" s="107"/>
      <c r="N28" s="107"/>
      <c r="O28" s="107"/>
      <c r="P28" s="118"/>
      <c r="Q28" s="107"/>
      <c r="R28" s="120"/>
      <c r="S28" s="106"/>
      <c r="T28" s="87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s="21" customFormat="1" x14ac:dyDescent="0.3">
      <c r="A29" s="10"/>
      <c r="B29" s="12"/>
      <c r="C29" s="16"/>
      <c r="D29" s="16"/>
      <c r="E29" s="16"/>
      <c r="F29" s="16"/>
      <c r="G29" s="16"/>
      <c r="H29" s="16"/>
      <c r="I29" s="16"/>
      <c r="J29" s="16"/>
      <c r="K29" s="16"/>
      <c r="L29" s="89"/>
      <c r="M29" s="16"/>
      <c r="N29" s="16"/>
      <c r="O29" s="16"/>
      <c r="P29" s="87"/>
      <c r="Q29" s="16"/>
      <c r="R29" s="16"/>
      <c r="S29" s="16"/>
      <c r="T29" s="89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s="21" customFormat="1" x14ac:dyDescent="0.3">
      <c r="A30" s="10"/>
      <c r="B30" s="12"/>
      <c r="C30" s="16"/>
      <c r="D30" s="23"/>
      <c r="E30" s="23"/>
      <c r="F30" s="23"/>
      <c r="G30" s="23"/>
      <c r="H30" s="23"/>
      <c r="I30" s="23"/>
      <c r="J30" s="23"/>
      <c r="K30" s="23"/>
      <c r="L30" s="87"/>
      <c r="M30" s="90"/>
      <c r="N30" s="90"/>
      <c r="O30" s="90"/>
      <c r="P30" s="93" t="s">
        <v>1</v>
      </c>
      <c r="Q30" s="90"/>
      <c r="R30" s="108"/>
      <c r="S30" s="108"/>
      <c r="T30" s="109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s="21" customFormat="1" ht="44.25" customHeight="1" x14ac:dyDescent="0.3">
      <c r="A31" s="10"/>
      <c r="B31" s="12"/>
      <c r="C31" s="110"/>
      <c r="D31" s="111" t="s">
        <v>0</v>
      </c>
      <c r="E31" s="71" t="s">
        <v>34</v>
      </c>
      <c r="F31" s="71" t="s">
        <v>35</v>
      </c>
      <c r="G31" s="98" t="s">
        <v>30</v>
      </c>
      <c r="H31" s="28"/>
      <c r="I31" s="98" t="s">
        <v>31</v>
      </c>
      <c r="J31" s="98" t="s">
        <v>37</v>
      </c>
      <c r="K31" s="95"/>
      <c r="L31" s="87"/>
      <c r="M31" s="112" t="s">
        <v>39</v>
      </c>
      <c r="N31" s="112" t="s">
        <v>39</v>
      </c>
      <c r="O31" s="112" t="s">
        <v>38</v>
      </c>
      <c r="P31" s="113" t="s">
        <v>41</v>
      </c>
      <c r="Q31" s="112" t="s">
        <v>38</v>
      </c>
      <c r="R31" s="98" t="s">
        <v>44</v>
      </c>
      <c r="S31" s="98" t="s">
        <v>40</v>
      </c>
      <c r="T31" s="87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s="21" customFormat="1" x14ac:dyDescent="0.3">
      <c r="A32" s="10"/>
      <c r="B32" s="12"/>
      <c r="C32" s="114">
        <v>1</v>
      </c>
      <c r="D32" s="42"/>
      <c r="E32" s="40"/>
      <c r="F32" s="40"/>
      <c r="G32" s="117">
        <v>2</v>
      </c>
      <c r="H32" s="14"/>
      <c r="I32" s="117">
        <v>25</v>
      </c>
      <c r="J32" s="117">
        <v>1</v>
      </c>
      <c r="K32" s="95"/>
      <c r="L32" s="87"/>
      <c r="M32" s="115" t="e">
        <f>(M*1)/(1.5)*H32*K32</f>
        <v>#VALUE!</v>
      </c>
      <c r="N32" s="115" t="str">
        <f>IF(ISERROR(M32),"",M32)</f>
        <v/>
      </c>
      <c r="O32" s="115" t="e">
        <f>M32*(G32/E32)</f>
        <v>#VALUE!</v>
      </c>
      <c r="P32" s="116">
        <f>K32</f>
        <v>0</v>
      </c>
      <c r="Q32" s="115" t="str">
        <f>IF(ISERROR(O32),"",O32)</f>
        <v/>
      </c>
      <c r="R32" s="116" t="str">
        <f>N32</f>
        <v/>
      </c>
      <c r="S32" s="116" t="str">
        <f>Q32</f>
        <v/>
      </c>
      <c r="T32" s="87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s="21" customFormat="1" x14ac:dyDescent="0.3">
      <c r="A33" s="10"/>
      <c r="B33" s="12"/>
      <c r="C33" s="114">
        <v>2</v>
      </c>
      <c r="D33" s="42"/>
      <c r="E33" s="40"/>
      <c r="F33" s="40"/>
      <c r="G33" s="117">
        <v>2</v>
      </c>
      <c r="H33" s="14"/>
      <c r="I33" s="117">
        <v>25</v>
      </c>
      <c r="J33" s="117">
        <v>1</v>
      </c>
      <c r="K33" s="95"/>
      <c r="L33" s="87"/>
      <c r="M33" s="115" t="e">
        <f>(M*1)/(1.5)*H33*K33</f>
        <v>#VALUE!</v>
      </c>
      <c r="N33" s="115" t="str">
        <f t="shared" ref="N33:N36" si="0">IF(ISERROR(M33),"",M33)</f>
        <v/>
      </c>
      <c r="O33" s="115" t="e">
        <f>M33*(G33/E33)</f>
        <v>#VALUE!</v>
      </c>
      <c r="P33" s="116">
        <f>K33</f>
        <v>0</v>
      </c>
      <c r="Q33" s="115" t="str">
        <f>IF(ISERROR(O33),"",O33)</f>
        <v/>
      </c>
      <c r="R33" s="116" t="str">
        <f>N33</f>
        <v/>
      </c>
      <c r="S33" s="116" t="str">
        <f>Q33</f>
        <v/>
      </c>
      <c r="T33" s="87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s="21" customFormat="1" x14ac:dyDescent="0.3">
      <c r="A34" s="10"/>
      <c r="B34" s="12"/>
      <c r="C34" s="114">
        <v>3</v>
      </c>
      <c r="D34" s="42"/>
      <c r="E34" s="40"/>
      <c r="F34" s="40"/>
      <c r="G34" s="117">
        <v>2</v>
      </c>
      <c r="H34" s="14"/>
      <c r="I34" s="117">
        <v>25</v>
      </c>
      <c r="J34" s="117">
        <v>1</v>
      </c>
      <c r="K34" s="95"/>
      <c r="L34" s="87"/>
      <c r="M34" s="115" t="e">
        <f>(M*1)/(1.5)*H34*K34</f>
        <v>#VALUE!</v>
      </c>
      <c r="N34" s="115" t="str">
        <f t="shared" si="0"/>
        <v/>
      </c>
      <c r="O34" s="115" t="e">
        <f>M34*(G34/E34)</f>
        <v>#VALUE!</v>
      </c>
      <c r="P34" s="116">
        <f>K34</f>
        <v>0</v>
      </c>
      <c r="Q34" s="115" t="str">
        <f>IF(ISERROR(O34),"",O34)</f>
        <v/>
      </c>
      <c r="R34" s="116" t="str">
        <f>N34</f>
        <v/>
      </c>
      <c r="S34" s="116" t="str">
        <f>Q34</f>
        <v/>
      </c>
      <c r="T34" s="87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s="21" customFormat="1" x14ac:dyDescent="0.3">
      <c r="A35" s="10"/>
      <c r="B35" s="12"/>
      <c r="C35" s="114">
        <v>4</v>
      </c>
      <c r="D35" s="42"/>
      <c r="E35" s="40"/>
      <c r="F35" s="40"/>
      <c r="G35" s="117">
        <v>2</v>
      </c>
      <c r="H35" s="14"/>
      <c r="I35" s="117">
        <v>25</v>
      </c>
      <c r="J35" s="117">
        <v>1</v>
      </c>
      <c r="K35" s="95"/>
      <c r="L35" s="87"/>
      <c r="M35" s="115" t="e">
        <f>(M*1)/(1.5)*H35*K35</f>
        <v>#VALUE!</v>
      </c>
      <c r="N35" s="115" t="str">
        <f t="shared" si="0"/>
        <v/>
      </c>
      <c r="O35" s="115" t="e">
        <f>M35*(G35/E35)</f>
        <v>#VALUE!</v>
      </c>
      <c r="P35" s="116">
        <f>K35</f>
        <v>0</v>
      </c>
      <c r="Q35" s="115" t="str">
        <f>IF(ISERROR(O35),"",O35)</f>
        <v/>
      </c>
      <c r="R35" s="116" t="str">
        <f>N35</f>
        <v/>
      </c>
      <c r="S35" s="116" t="str">
        <f>Q35</f>
        <v/>
      </c>
      <c r="T35" s="87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s="21" customFormat="1" x14ac:dyDescent="0.3">
      <c r="A36" s="10"/>
      <c r="B36" s="12"/>
      <c r="C36" s="114">
        <v>5</v>
      </c>
      <c r="D36" s="42"/>
      <c r="E36" s="40"/>
      <c r="F36" s="40"/>
      <c r="G36" s="117">
        <v>2</v>
      </c>
      <c r="H36" s="14"/>
      <c r="I36" s="117">
        <v>25</v>
      </c>
      <c r="J36" s="117">
        <v>1</v>
      </c>
      <c r="K36" s="95"/>
      <c r="L36" s="87"/>
      <c r="M36" s="115" t="e">
        <f>(M*1)/(1.5)*H36*K36</f>
        <v>#VALUE!</v>
      </c>
      <c r="N36" s="115" t="str">
        <f t="shared" si="0"/>
        <v/>
      </c>
      <c r="O36" s="115" t="e">
        <f>M36*(G36/E36)</f>
        <v>#VALUE!</v>
      </c>
      <c r="P36" s="116">
        <f>K36</f>
        <v>0</v>
      </c>
      <c r="Q36" s="115" t="str">
        <f>IF(ISERROR(O36),"",O36)</f>
        <v/>
      </c>
      <c r="R36" s="116" t="str">
        <f>N36</f>
        <v/>
      </c>
      <c r="S36" s="116" t="str">
        <f>Q36</f>
        <v/>
      </c>
      <c r="T36" s="87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s="21" customFormat="1" x14ac:dyDescent="0.3">
      <c r="A37" s="10"/>
      <c r="B37" s="12"/>
      <c r="C37" s="16"/>
      <c r="D37" s="23"/>
      <c r="E37" s="23"/>
      <c r="F37" s="23"/>
      <c r="G37" s="23"/>
      <c r="H37" s="23"/>
      <c r="I37" s="23"/>
      <c r="J37" s="23"/>
      <c r="K37" s="23"/>
      <c r="L37" s="88"/>
      <c r="M37" s="23"/>
      <c r="N37" s="12"/>
      <c r="O37" s="12"/>
      <c r="P37" s="12"/>
      <c r="Q37" s="12"/>
      <c r="R37" s="87"/>
      <c r="S37" s="87"/>
      <c r="T37" s="95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s="21" customFormat="1" x14ac:dyDescent="0.3">
      <c r="A38" s="10"/>
      <c r="B38" s="12"/>
      <c r="C38" s="16"/>
      <c r="D38" s="23"/>
      <c r="E38" s="23"/>
      <c r="F38" s="23"/>
      <c r="G38" s="23"/>
      <c r="H38" s="23"/>
      <c r="I38" s="23"/>
      <c r="J38" s="23"/>
      <c r="K38" s="23"/>
      <c r="L38" s="88"/>
      <c r="M38" s="23"/>
      <c r="N38" s="12"/>
      <c r="O38" s="12"/>
      <c r="P38" s="12"/>
      <c r="Q38" s="12"/>
      <c r="R38" s="87"/>
      <c r="S38" s="87"/>
      <c r="T38" s="95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s="21" customFormat="1" x14ac:dyDescent="0.3">
      <c r="A39" s="10"/>
      <c r="B39" s="12"/>
      <c r="C39" s="16"/>
      <c r="D39" s="23"/>
      <c r="E39" s="23"/>
      <c r="F39" s="23"/>
      <c r="G39" s="23"/>
      <c r="H39" s="23"/>
      <c r="I39" s="23"/>
      <c r="J39" s="23"/>
      <c r="K39" s="23"/>
      <c r="L39" s="88"/>
      <c r="M39" s="23"/>
      <c r="N39" s="12"/>
      <c r="O39" s="12"/>
      <c r="P39" s="12"/>
      <c r="Q39" s="12"/>
      <c r="R39" s="87"/>
      <c r="S39" s="87"/>
      <c r="T39" s="95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s="21" customFormat="1" x14ac:dyDescent="0.3">
      <c r="A40" s="10"/>
      <c r="B40" s="12"/>
      <c r="C40" s="16"/>
      <c r="D40" s="23"/>
      <c r="E40" s="23"/>
      <c r="F40" s="23"/>
      <c r="G40" s="23"/>
      <c r="H40" s="23"/>
      <c r="I40" s="23"/>
      <c r="J40" s="23"/>
      <c r="K40" s="23"/>
      <c r="L40" s="88"/>
      <c r="M40" s="23"/>
      <c r="N40" s="12"/>
      <c r="O40" s="12"/>
      <c r="P40" s="12"/>
      <c r="Q40" s="12"/>
      <c r="R40" s="87"/>
      <c r="S40" s="87"/>
      <c r="T40" s="95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s="21" customFormat="1" x14ac:dyDescent="0.3">
      <c r="A41" s="10"/>
      <c r="B41" s="12"/>
      <c r="C41" s="16"/>
      <c r="D41" s="23"/>
      <c r="E41" s="23"/>
      <c r="F41" s="23"/>
      <c r="G41" s="23"/>
      <c r="H41" s="23"/>
      <c r="I41" s="23"/>
      <c r="J41" s="23"/>
      <c r="K41" s="23"/>
      <c r="L41" s="88"/>
      <c r="M41" s="23"/>
      <c r="N41" s="12"/>
      <c r="O41" s="12"/>
      <c r="P41" s="12"/>
      <c r="Q41" s="12"/>
      <c r="R41" s="87"/>
      <c r="S41" s="87"/>
      <c r="T41" s="95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s="21" customFormat="1" x14ac:dyDescent="0.3">
      <c r="A42" s="10"/>
      <c r="B42" s="12"/>
      <c r="C42" s="16"/>
      <c r="D42" s="23"/>
      <c r="E42" s="23"/>
      <c r="F42" s="23"/>
      <c r="G42" s="23"/>
      <c r="H42" s="23"/>
      <c r="I42" s="23"/>
      <c r="J42" s="23"/>
      <c r="K42" s="23"/>
      <c r="L42" s="88"/>
      <c r="M42" s="23"/>
      <c r="N42" s="12"/>
      <c r="O42" s="12"/>
      <c r="P42" s="12"/>
      <c r="Q42" s="12"/>
      <c r="R42" s="87"/>
      <c r="S42" s="87"/>
      <c r="T42" s="95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s="21" customFormat="1" x14ac:dyDescent="0.3">
      <c r="A43" s="10"/>
      <c r="B43" s="12"/>
      <c r="C43" s="16"/>
      <c r="D43" s="23"/>
      <c r="E43" s="23"/>
      <c r="F43" s="23"/>
      <c r="G43" s="23"/>
      <c r="H43" s="23"/>
      <c r="I43" s="23"/>
      <c r="J43" s="23"/>
      <c r="K43" s="23"/>
      <c r="L43" s="88"/>
      <c r="M43" s="23"/>
      <c r="N43" s="12"/>
      <c r="O43" s="12"/>
      <c r="P43" s="12"/>
      <c r="Q43" s="12"/>
      <c r="R43" s="87"/>
      <c r="S43" s="87"/>
      <c r="T43" s="95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s="21" customFormat="1" x14ac:dyDescent="0.3">
      <c r="A44" s="10"/>
      <c r="B44" s="12"/>
      <c r="C44" s="16"/>
      <c r="D44" s="23"/>
      <c r="E44" s="23"/>
      <c r="F44" s="23"/>
      <c r="G44" s="23"/>
      <c r="H44" s="23"/>
      <c r="I44" s="23"/>
      <c r="J44" s="23"/>
      <c r="K44" s="23"/>
      <c r="L44" s="88"/>
      <c r="M44" s="23"/>
      <c r="N44" s="12"/>
      <c r="O44" s="12"/>
      <c r="P44" s="12"/>
      <c r="Q44" s="12"/>
      <c r="R44" s="87"/>
      <c r="S44" s="87"/>
      <c r="T44" s="95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s="21" customFormat="1" ht="28.7" customHeight="1" x14ac:dyDescent="0.3">
      <c r="A45" s="10"/>
      <c r="B45" s="12"/>
      <c r="C45" s="16"/>
      <c r="D45" s="23"/>
      <c r="E45" s="23"/>
      <c r="F45" s="23"/>
      <c r="G45" s="23"/>
      <c r="H45" s="23"/>
      <c r="I45" s="23"/>
      <c r="J45" s="23"/>
      <c r="K45" s="23"/>
      <c r="L45" s="88"/>
      <c r="M45" s="23"/>
      <c r="N45" s="12"/>
      <c r="O45" s="12"/>
      <c r="P45" s="12"/>
      <c r="Q45" s="12"/>
      <c r="R45" s="12"/>
      <c r="S45" s="12"/>
      <c r="T45" s="95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s="21" customFormat="1" ht="16.7" customHeight="1" x14ac:dyDescent="0.4">
      <c r="A46" s="10"/>
      <c r="B46" s="12"/>
      <c r="C46" s="43" t="s">
        <v>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1"/>
      <c r="O46" s="12"/>
      <c r="P46" s="12"/>
      <c r="Q46" s="12"/>
      <c r="R46" s="12"/>
      <c r="S46" s="12"/>
      <c r="T46" s="12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s="25" customFormat="1" ht="24.95" customHeight="1" x14ac:dyDescent="0.35">
      <c r="A47" s="24"/>
      <c r="B47" s="27"/>
      <c r="C47" s="44" t="s">
        <v>6</v>
      </c>
      <c r="D47" s="51"/>
      <c r="E47" s="51"/>
      <c r="F47" s="51"/>
      <c r="G47" s="51"/>
      <c r="I47" s="51"/>
      <c r="J47" s="51"/>
      <c r="K47" s="51"/>
      <c r="L47" s="51"/>
      <c r="M47" s="51"/>
      <c r="N47" s="32"/>
      <c r="O47" s="27"/>
      <c r="P47" s="27"/>
      <c r="Q47" s="27"/>
      <c r="R47" s="27"/>
      <c r="S47" s="27"/>
      <c r="T47" s="2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s="26" customFormat="1" ht="24.75" customHeight="1" x14ac:dyDescent="0.35">
      <c r="A48" s="24"/>
      <c r="B48" s="27"/>
      <c r="C48" s="123" t="s">
        <v>7</v>
      </c>
      <c r="D48" s="124"/>
      <c r="E48" s="125"/>
      <c r="F48" s="125"/>
      <c r="G48" s="45"/>
      <c r="H48" s="51"/>
      <c r="I48" s="45"/>
      <c r="J48" s="45"/>
      <c r="K48" s="45"/>
      <c r="L48" s="45"/>
      <c r="M48" s="45"/>
      <c r="N48" s="51"/>
      <c r="O48" s="28"/>
      <c r="P48" s="27"/>
      <c r="Q48" s="27"/>
      <c r="R48" s="27"/>
      <c r="S48" s="27"/>
      <c r="T48" s="2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s="26" customFormat="1" ht="36" customHeight="1" x14ac:dyDescent="0.3">
      <c r="A49" s="24"/>
      <c r="B49" s="27"/>
      <c r="C49" s="124"/>
      <c r="D49" s="124"/>
      <c r="E49" s="125"/>
      <c r="F49" s="125"/>
      <c r="G49" s="45"/>
      <c r="H49" s="46"/>
      <c r="I49" s="45"/>
      <c r="J49" s="46" t="s">
        <v>8</v>
      </c>
      <c r="K49" s="45"/>
      <c r="L49" s="45"/>
      <c r="M49" s="45"/>
      <c r="N49" s="46"/>
      <c r="O49" s="28"/>
      <c r="P49" s="27"/>
      <c r="Q49" s="27"/>
      <c r="R49" s="27"/>
      <c r="S49" s="27"/>
      <c r="T49" s="2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s="26" customFormat="1" ht="30.95" customHeight="1" x14ac:dyDescent="0.35">
      <c r="A50" s="24"/>
      <c r="B50" s="27"/>
      <c r="C50" s="33" t="s">
        <v>2</v>
      </c>
      <c r="D50" s="33"/>
      <c r="E50" s="33"/>
      <c r="F50" s="33"/>
      <c r="G50" s="33"/>
      <c r="H50" s="47"/>
      <c r="I50" s="33"/>
      <c r="J50" s="47"/>
      <c r="K50" s="33"/>
      <c r="L50" s="33"/>
      <c r="M50" s="33"/>
      <c r="N50" s="47"/>
      <c r="O50" s="28"/>
      <c r="P50" s="27"/>
      <c r="Q50" s="27"/>
      <c r="R50" s="27"/>
      <c r="S50" s="27"/>
      <c r="T50" s="2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s="26" customFormat="1" ht="16.7" customHeight="1" x14ac:dyDescent="0.35">
      <c r="A51" s="24"/>
      <c r="B51" s="27"/>
      <c r="C51" s="34" t="s">
        <v>9</v>
      </c>
      <c r="D51" s="33"/>
      <c r="E51" s="33"/>
      <c r="F51" s="33"/>
      <c r="G51" s="33"/>
      <c r="H51" s="46"/>
      <c r="I51" s="33"/>
      <c r="J51" s="46" t="s">
        <v>19</v>
      </c>
      <c r="K51" s="33"/>
      <c r="L51" s="33"/>
      <c r="M51" s="33"/>
      <c r="N51" s="46"/>
      <c r="O51" s="28"/>
      <c r="P51" s="27"/>
      <c r="Q51" s="27"/>
      <c r="R51" s="27"/>
      <c r="S51" s="27"/>
      <c r="T51" s="2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s="26" customFormat="1" ht="16.7" customHeight="1" x14ac:dyDescent="0.35">
      <c r="A52" s="24"/>
      <c r="B52" s="27"/>
      <c r="C52" s="48" t="s">
        <v>10</v>
      </c>
      <c r="D52" s="33"/>
      <c r="E52" s="33"/>
      <c r="F52" s="33"/>
      <c r="G52" s="33"/>
      <c r="H52" s="46"/>
      <c r="I52" s="33"/>
      <c r="J52" s="46" t="s">
        <v>20</v>
      </c>
      <c r="K52" s="33"/>
      <c r="L52" s="33"/>
      <c r="M52" s="33"/>
      <c r="N52" s="46"/>
      <c r="O52" s="28"/>
      <c r="P52" s="27"/>
      <c r="Q52" s="27"/>
      <c r="R52" s="27"/>
      <c r="S52" s="27"/>
      <c r="T52" s="2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6.7" customHeight="1" x14ac:dyDescent="0.35">
      <c r="A53" s="24"/>
      <c r="B53" s="27"/>
      <c r="C53" s="48" t="s">
        <v>3</v>
      </c>
      <c r="D53" s="35"/>
      <c r="E53" s="35"/>
      <c r="F53" s="35"/>
      <c r="G53" s="35"/>
      <c r="H53" s="46"/>
      <c r="I53" s="35"/>
      <c r="J53" s="46" t="s">
        <v>4</v>
      </c>
      <c r="K53" s="35"/>
      <c r="L53" s="35"/>
      <c r="M53" s="35"/>
      <c r="N53" s="46"/>
      <c r="O53" s="28"/>
      <c r="P53" s="27"/>
      <c r="Q53" s="27"/>
      <c r="R53" s="27"/>
      <c r="S53" s="27"/>
      <c r="T53" s="2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6.7" customHeight="1" x14ac:dyDescent="0.35">
      <c r="A54" s="24"/>
      <c r="B54" s="27"/>
      <c r="C54" s="48"/>
      <c r="D54" s="35"/>
      <c r="E54" s="35"/>
      <c r="F54" s="35"/>
      <c r="G54" s="35"/>
      <c r="I54" s="35"/>
      <c r="J54" s="35"/>
      <c r="K54" s="35"/>
      <c r="L54" s="35"/>
      <c r="M54" s="35"/>
      <c r="O54" s="44" t="s">
        <v>22</v>
      </c>
      <c r="P54" s="27"/>
      <c r="Q54" s="27"/>
      <c r="R54" s="141"/>
      <c r="S54" s="142" t="s">
        <v>45</v>
      </c>
      <c r="T54" s="2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6.7" customHeight="1" x14ac:dyDescent="0.35">
      <c r="A55" s="24"/>
      <c r="B55" s="27"/>
      <c r="C55" s="48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49"/>
      <c r="O55" s="28"/>
      <c r="P55" s="27"/>
      <c r="Q55" s="27"/>
      <c r="R55" s="27"/>
      <c r="S55" s="27"/>
      <c r="T55" s="2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s="25" customFormat="1" ht="9.1999999999999993" customHeight="1" x14ac:dyDescent="0.35">
      <c r="A56" s="24"/>
      <c r="B56" s="27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52"/>
      <c r="O56" s="27"/>
      <c r="P56" s="27"/>
      <c r="Q56" s="27"/>
      <c r="R56" s="27"/>
      <c r="S56" s="27"/>
      <c r="T56" s="2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s="25" customFormat="1" ht="399.95" customHeight="1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x14ac:dyDescent="0.3"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x14ac:dyDescent="0.3"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</sheetData>
  <sheetProtection algorithmName="SHA-512" hashValue="Yxlb3c+9OufAD6nakPtNAMYl223YFoIotQDOnEYI/VXrAPw6qHTQx4S2zfuMOWg8GeE9udwcwGCQl8+0BzautA==" saltValue="0yKi5Iv/KhiB1VctJgzgrQ==" spinCount="100000" sheet="1" objects="1" scenarios="1"/>
  <mergeCells count="9">
    <mergeCell ref="P27:P28"/>
    <mergeCell ref="R27:R28"/>
    <mergeCell ref="C8:N8"/>
    <mergeCell ref="C48:F49"/>
    <mergeCell ref="E18:G18"/>
    <mergeCell ref="G22:G23"/>
    <mergeCell ref="E27:E28"/>
    <mergeCell ref="H27:H28"/>
    <mergeCell ref="I27:I28"/>
  </mergeCells>
  <phoneticPr fontId="0" type="noConversion"/>
  <dataValidations count="2">
    <dataValidation allowBlank="1" sqref="C57:M65542 C50 N50 N56:N65542 C52:C55 H50 D50:G55 J50 H55 N5:N7 N1:N2 D1:M7 N9:N22 O1:O22 D9:J16 I50:I55 K50:M55 J54:J55 K9:M17 L29:O29 P1:T24 K28:K30 D29:J30 Q29:T29 U1:IX1048576 P37:T1048576 D37:G47 I37:N47 H37:H46 C1:C46 A1:B1048576 O37:O65542" xr:uid="{00000000-0002-0000-0000-000000000000}"/>
    <dataValidation type="decimal" allowBlank="1" showErrorMessage="1" error="Enter numeric values only" sqref="E22:F23 K25:K27 I32:K36 E32:G36 F27:G28" xr:uid="{DE27970A-13A9-4037-9986-4BFD459A1F6A}">
      <formula1>0</formula1>
      <formula2>10000</formula2>
    </dataValidation>
  </dataValidations>
  <hyperlinks>
    <hyperlink ref="J53" r:id="rId1" display="mailto:info@megazyme.com" xr:uid="{00000000-0004-0000-0000-000000000000}"/>
    <hyperlink ref="J49" r:id="rId2" display="http://www.megazyme.com/" xr:uid="{00000000-0004-0000-0000-000001000000}"/>
    <hyperlink ref="J52" r:id="rId3" xr:uid="{00000000-0004-0000-0000-000002000000}"/>
    <hyperlink ref="J51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7" min="1" max="15" man="1"/>
    <brk id="55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7"/>
  <sheetViews>
    <sheetView tabSelected="1" zoomScaleNormal="100" workbookViewId="0"/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25.42578125" style="2" customWidth="1"/>
    <col min="5" max="6" width="11.85546875" style="2" customWidth="1"/>
    <col min="7" max="7" width="11.85546875" style="56" customWidth="1"/>
    <col min="8" max="8" width="16.7109375" style="2" hidden="1" customWidth="1"/>
    <col min="9" max="11" width="11.85546875" style="2" customWidth="1"/>
    <col min="12" max="13" width="11.85546875" style="56" hidden="1" customWidth="1"/>
    <col min="14" max="14" width="11.85546875" style="56" customWidth="1"/>
    <col min="15" max="18" width="11.85546875" style="56" hidden="1" customWidth="1"/>
    <col min="19" max="21" width="11.85546875" style="2" customWidth="1"/>
    <col min="22" max="22" width="78.140625" style="5" customWidth="1"/>
    <col min="23" max="16384" width="12.28515625" style="2"/>
  </cols>
  <sheetData>
    <row r="1" spans="1:26" ht="7.7" customHeight="1" x14ac:dyDescent="0.3">
      <c r="A1" s="5"/>
      <c r="B1" s="5"/>
      <c r="C1" s="5"/>
      <c r="D1" s="5"/>
      <c r="E1" s="5"/>
      <c r="F1" s="5"/>
      <c r="G1" s="55"/>
      <c r="H1" s="5"/>
      <c r="I1" s="5"/>
      <c r="J1" s="5"/>
      <c r="K1" s="5"/>
      <c r="L1" s="55"/>
      <c r="M1" s="55"/>
      <c r="N1" s="55"/>
      <c r="O1" s="55"/>
      <c r="P1" s="55"/>
      <c r="Q1" s="55"/>
      <c r="R1" s="55"/>
      <c r="S1" s="5"/>
      <c r="T1" s="5"/>
      <c r="U1" s="5"/>
      <c r="W1" s="5"/>
      <c r="X1" s="5"/>
      <c r="Y1" s="5"/>
      <c r="Z1" s="5"/>
    </row>
    <row r="2" spans="1:26" ht="129.75" customHeight="1" x14ac:dyDescent="0.3">
      <c r="A2" s="5"/>
      <c r="B2" s="3"/>
      <c r="C2" s="3"/>
      <c r="D2" s="3"/>
      <c r="E2" s="3"/>
      <c r="F2" s="3"/>
      <c r="G2" s="53"/>
      <c r="H2" s="3"/>
      <c r="I2" s="3"/>
      <c r="J2" s="3"/>
      <c r="K2" s="3"/>
      <c r="L2" s="53"/>
      <c r="M2" s="53"/>
      <c r="N2" s="53"/>
      <c r="O2" s="53"/>
      <c r="P2" s="53"/>
      <c r="Q2" s="53"/>
      <c r="R2" s="53"/>
      <c r="S2" s="3"/>
      <c r="T2" s="3"/>
      <c r="U2" s="3"/>
      <c r="W2" s="5"/>
      <c r="X2" s="5"/>
      <c r="Y2" s="5"/>
      <c r="Z2" s="5"/>
    </row>
    <row r="3" spans="1:26" ht="15" customHeight="1" x14ac:dyDescent="0.3">
      <c r="A3" s="5"/>
      <c r="B3" s="3"/>
      <c r="C3" s="3"/>
      <c r="D3" s="3"/>
      <c r="E3" s="3"/>
      <c r="F3" s="3"/>
      <c r="G3" s="53"/>
      <c r="H3" s="3"/>
      <c r="I3" s="3"/>
      <c r="J3" s="3"/>
      <c r="K3" s="3"/>
      <c r="L3" s="53"/>
      <c r="M3" s="53"/>
      <c r="N3" s="53"/>
      <c r="O3" s="53"/>
      <c r="P3" s="53"/>
      <c r="Q3" s="53"/>
      <c r="R3" s="53"/>
      <c r="S3" s="3"/>
      <c r="T3" s="3"/>
      <c r="U3" s="3"/>
      <c r="W3" s="5"/>
      <c r="X3" s="5"/>
      <c r="Y3" s="5"/>
      <c r="Z3" s="5"/>
    </row>
    <row r="4" spans="1:26" x14ac:dyDescent="0.3">
      <c r="A4" s="5"/>
      <c r="B4" s="3"/>
      <c r="C4" s="59"/>
      <c r="D4" s="59" t="s">
        <v>11</v>
      </c>
      <c r="E4" s="137"/>
      <c r="F4" s="138"/>
      <c r="G4" s="139"/>
      <c r="H4" s="60"/>
      <c r="I4" s="3"/>
      <c r="J4" s="3"/>
      <c r="K4" s="53"/>
      <c r="L4" s="53"/>
      <c r="M4" s="53"/>
      <c r="N4" s="53"/>
      <c r="O4" s="53"/>
      <c r="P4" s="53"/>
      <c r="Q4" s="53"/>
      <c r="R4" s="53"/>
      <c r="S4" s="3"/>
      <c r="T4" s="3"/>
      <c r="U4" s="3"/>
      <c r="W4" s="5"/>
      <c r="X4" s="5"/>
      <c r="Y4" s="5"/>
      <c r="Z4" s="5"/>
    </row>
    <row r="5" spans="1:26" x14ac:dyDescent="0.3">
      <c r="A5" s="5"/>
      <c r="B5" s="3"/>
      <c r="C5" s="59"/>
      <c r="D5" s="59"/>
      <c r="E5" s="59"/>
      <c r="F5" s="59"/>
      <c r="G5" s="75"/>
      <c r="H5" s="60"/>
      <c r="I5" s="3"/>
      <c r="J5" s="3"/>
      <c r="K5" s="53"/>
      <c r="L5" s="53"/>
      <c r="M5" s="53"/>
      <c r="N5" s="53"/>
      <c r="O5" s="53"/>
      <c r="P5" s="53"/>
      <c r="Q5" s="53"/>
      <c r="R5" s="53"/>
      <c r="S5" s="3"/>
      <c r="T5" s="3"/>
      <c r="U5" s="3"/>
      <c r="W5" s="5"/>
      <c r="X5" s="5"/>
      <c r="Y5" s="5"/>
      <c r="Z5" s="5"/>
    </row>
    <row r="6" spans="1:26" x14ac:dyDescent="0.3">
      <c r="A6" s="5"/>
      <c r="B6" s="3"/>
      <c r="C6" s="59"/>
      <c r="D6" s="59"/>
      <c r="E6" s="39" t="s">
        <v>12</v>
      </c>
      <c r="F6" s="11"/>
      <c r="G6" s="76"/>
      <c r="H6" s="60"/>
      <c r="I6" s="3"/>
      <c r="J6" s="3"/>
      <c r="K6" s="53"/>
      <c r="L6" s="53"/>
      <c r="M6" s="53"/>
      <c r="N6" s="53"/>
      <c r="O6" s="53"/>
      <c r="P6" s="53"/>
      <c r="Q6" s="53"/>
      <c r="R6" s="53"/>
      <c r="S6" s="3"/>
      <c r="T6" s="3"/>
      <c r="U6" s="3"/>
      <c r="W6" s="5"/>
      <c r="X6" s="5"/>
      <c r="Y6" s="5"/>
      <c r="Z6" s="5"/>
    </row>
    <row r="7" spans="1:26" ht="19.5" x14ac:dyDescent="0.4">
      <c r="A7" s="5"/>
      <c r="B7" s="3"/>
      <c r="C7" s="59"/>
      <c r="D7" s="59"/>
      <c r="E7" s="72" t="s">
        <v>34</v>
      </c>
      <c r="F7" s="72" t="s">
        <v>35</v>
      </c>
      <c r="G7" s="72" t="s">
        <v>36</v>
      </c>
      <c r="H7" s="60"/>
      <c r="I7" s="3"/>
      <c r="J7" s="3"/>
      <c r="K7" s="53"/>
      <c r="L7" s="53"/>
      <c r="M7" s="53"/>
      <c r="N7" s="53"/>
      <c r="O7" s="53"/>
      <c r="P7" s="53"/>
      <c r="Q7" s="53"/>
      <c r="R7" s="53"/>
      <c r="S7" s="3"/>
      <c r="T7" s="3"/>
      <c r="U7" s="3"/>
      <c r="W7" s="5"/>
      <c r="X7" s="5"/>
      <c r="Y7" s="5"/>
      <c r="Z7" s="5"/>
    </row>
    <row r="8" spans="1:26" x14ac:dyDescent="0.3">
      <c r="A8" s="5"/>
      <c r="B8" s="3"/>
      <c r="C8" s="59"/>
      <c r="D8" s="59"/>
      <c r="E8" s="65"/>
      <c r="F8" s="65"/>
      <c r="G8" s="140">
        <f>((F8-E8)+(F9-E9))/2</f>
        <v>0</v>
      </c>
      <c r="H8" s="60"/>
      <c r="I8" s="3"/>
      <c r="J8" s="3"/>
      <c r="K8" s="53"/>
      <c r="L8" s="53"/>
      <c r="M8" s="53"/>
      <c r="N8" s="53"/>
      <c r="O8" s="53"/>
      <c r="P8" s="53"/>
      <c r="Q8" s="53"/>
      <c r="R8" s="53"/>
      <c r="S8" s="3"/>
      <c r="T8" s="3"/>
      <c r="U8" s="3"/>
      <c r="W8" s="5"/>
      <c r="X8" s="5"/>
      <c r="Y8" s="5"/>
      <c r="Z8" s="5"/>
    </row>
    <row r="9" spans="1:26" x14ac:dyDescent="0.3">
      <c r="A9" s="5"/>
      <c r="B9" s="3"/>
      <c r="C9" s="59"/>
      <c r="D9" s="59"/>
      <c r="E9" s="65"/>
      <c r="F9" s="65"/>
      <c r="G9" s="140"/>
      <c r="H9" s="60"/>
      <c r="I9" s="3"/>
      <c r="J9" s="3"/>
      <c r="K9" s="53"/>
      <c r="L9" s="53"/>
      <c r="M9" s="53"/>
      <c r="N9" s="53"/>
      <c r="O9" s="53"/>
      <c r="P9" s="53"/>
      <c r="Q9" s="53"/>
      <c r="R9" s="53"/>
      <c r="S9" s="3"/>
      <c r="T9" s="3"/>
      <c r="U9" s="3"/>
      <c r="W9" s="5"/>
      <c r="X9" s="5"/>
      <c r="Y9" s="5"/>
      <c r="Z9" s="5"/>
    </row>
    <row r="10" spans="1:26" ht="15.2" customHeight="1" x14ac:dyDescent="0.3">
      <c r="A10" s="5"/>
      <c r="B10" s="3"/>
      <c r="C10" s="3"/>
      <c r="D10" s="78"/>
      <c r="E10" s="3"/>
      <c r="F10" s="3"/>
      <c r="G10" s="53"/>
      <c r="H10" s="3"/>
      <c r="I10" s="3"/>
      <c r="J10" s="3"/>
      <c r="K10" s="3"/>
      <c r="L10" s="53"/>
      <c r="M10" s="53"/>
      <c r="N10" s="53"/>
      <c r="O10" s="53"/>
      <c r="P10" s="53"/>
      <c r="Q10" s="53"/>
      <c r="R10" s="53"/>
      <c r="S10" s="3"/>
      <c r="T10" s="3"/>
      <c r="U10" s="3"/>
      <c r="W10" s="5"/>
      <c r="X10" s="5"/>
      <c r="Y10" s="5"/>
      <c r="Z10" s="5"/>
    </row>
    <row r="11" spans="1:26" x14ac:dyDescent="0.3">
      <c r="A11" s="5"/>
      <c r="B11" s="3"/>
      <c r="C11" s="3"/>
      <c r="D11" s="78"/>
      <c r="E11" s="59" t="s">
        <v>23</v>
      </c>
      <c r="G11" s="53"/>
      <c r="H11" s="3"/>
      <c r="J11" s="53"/>
      <c r="K11" s="53"/>
      <c r="L11" s="53"/>
      <c r="M11" s="53"/>
      <c r="N11" s="82" t="s">
        <v>42</v>
      </c>
      <c r="O11" s="53"/>
      <c r="P11" s="53"/>
      <c r="Q11" s="77"/>
      <c r="R11" s="77"/>
      <c r="S11" s="3"/>
      <c r="T11" s="3"/>
      <c r="U11" s="3"/>
      <c r="W11" s="5"/>
      <c r="X11" s="5"/>
      <c r="Y11" s="5"/>
      <c r="Z11" s="5"/>
    </row>
    <row r="12" spans="1:26" ht="36" customHeight="1" x14ac:dyDescent="0.3">
      <c r="A12" s="5"/>
      <c r="B12" s="3"/>
      <c r="C12" s="3"/>
      <c r="D12" s="78"/>
      <c r="E12" s="62" t="s">
        <v>33</v>
      </c>
      <c r="F12" s="71" t="s">
        <v>34</v>
      </c>
      <c r="G12" s="71" t="s">
        <v>35</v>
      </c>
      <c r="H12" s="63" t="s">
        <v>24</v>
      </c>
      <c r="I12" s="71" t="s">
        <v>36</v>
      </c>
      <c r="J12" s="78"/>
      <c r="K12" s="81"/>
      <c r="L12" s="64" t="s">
        <v>25</v>
      </c>
      <c r="M12" s="81"/>
      <c r="N12" s="62" t="s">
        <v>26</v>
      </c>
      <c r="O12" s="63" t="s">
        <v>27</v>
      </c>
      <c r="P12" s="63"/>
      <c r="Q12" s="64" t="s">
        <v>28</v>
      </c>
      <c r="R12" s="64"/>
      <c r="S12" s="62" t="s">
        <v>29</v>
      </c>
      <c r="T12" s="3"/>
      <c r="U12" s="3"/>
      <c r="W12" s="5"/>
      <c r="X12" s="5"/>
      <c r="Y12" s="5"/>
      <c r="Z12" s="5"/>
    </row>
    <row r="13" spans="1:26" x14ac:dyDescent="0.3">
      <c r="A13" s="5"/>
      <c r="B13" s="3"/>
      <c r="C13" s="3"/>
      <c r="D13" s="78"/>
      <c r="E13" s="136">
        <v>6</v>
      </c>
      <c r="F13" s="58"/>
      <c r="G13" s="58"/>
      <c r="H13" s="86">
        <f>((G13-F13))</f>
        <v>0</v>
      </c>
      <c r="I13" s="85">
        <f>Change_abs_std</f>
        <v>0</v>
      </c>
      <c r="J13" s="78"/>
      <c r="K13" s="53"/>
      <c r="L13" s="73">
        <f>AVERAGE(I13:I14)-G8</f>
        <v>0</v>
      </c>
      <c r="M13" s="53"/>
      <c r="N13" s="134">
        <f>L13</f>
        <v>0</v>
      </c>
      <c r="O13" s="84" t="e">
        <f>concentration_ug/L13</f>
        <v>#DIV/0!</v>
      </c>
      <c r="P13" s="74"/>
      <c r="Q13" s="73" t="str">
        <f>IF(OR(ISERROR(Change_abs_std),ISERROR(_2M__microg_abs),concentration_ug=0),"",_2M__microg_abs)</f>
        <v/>
      </c>
      <c r="R13" s="83"/>
      <c r="S13" s="132" t="str">
        <f>Q13</f>
        <v/>
      </c>
      <c r="T13" s="3"/>
      <c r="U13" s="3"/>
      <c r="W13" s="5"/>
      <c r="X13" s="5"/>
      <c r="Y13" s="5"/>
      <c r="Z13" s="5"/>
    </row>
    <row r="14" spans="1:26" s="7" customFormat="1" ht="15.75" customHeight="1" x14ac:dyDescent="0.3">
      <c r="A14" s="5"/>
      <c r="B14" s="3"/>
      <c r="C14" s="3"/>
      <c r="D14" s="78"/>
      <c r="E14" s="136"/>
      <c r="F14" s="58"/>
      <c r="G14" s="58"/>
      <c r="H14" s="86">
        <f>((G14-F14))</f>
        <v>0</v>
      </c>
      <c r="I14" s="85">
        <f>H14</f>
        <v>0</v>
      </c>
      <c r="J14" s="4"/>
      <c r="K14" s="4"/>
      <c r="L14" s="8"/>
      <c r="M14" s="53"/>
      <c r="N14" s="135"/>
      <c r="O14" s="8"/>
      <c r="P14" s="8"/>
      <c r="Q14" s="8"/>
      <c r="R14" s="8"/>
      <c r="S14" s="133"/>
      <c r="T14" s="3"/>
      <c r="U14" s="3"/>
      <c r="V14" s="5"/>
      <c r="W14" s="5"/>
      <c r="X14" s="5"/>
      <c r="Y14" s="5"/>
      <c r="Z14" s="5"/>
    </row>
    <row r="15" spans="1:26" ht="27" customHeight="1" x14ac:dyDescent="0.3">
      <c r="A15" s="5"/>
      <c r="B15" s="3"/>
      <c r="D15" s="3"/>
      <c r="E15" s="59" t="s">
        <v>13</v>
      </c>
      <c r="F15" s="3"/>
      <c r="G15" s="53"/>
      <c r="H15" s="3"/>
      <c r="I15" s="3"/>
      <c r="J15" s="3"/>
      <c r="K15" s="3"/>
      <c r="L15" s="79"/>
      <c r="M15" s="79"/>
      <c r="N15" s="75" t="s">
        <v>1</v>
      </c>
      <c r="O15" s="53"/>
      <c r="P15" s="53"/>
      <c r="Q15" s="53"/>
      <c r="R15" s="53"/>
      <c r="S15" s="3"/>
      <c r="T15" s="3"/>
      <c r="U15" s="3"/>
      <c r="W15" s="5"/>
      <c r="X15" s="5"/>
      <c r="Y15" s="5"/>
      <c r="Z15" s="5"/>
    </row>
    <row r="16" spans="1:26" ht="47.25" x14ac:dyDescent="0.3">
      <c r="A16" s="66"/>
      <c r="B16" s="67"/>
      <c r="C16" s="6"/>
      <c r="D16" s="68" t="s">
        <v>0</v>
      </c>
      <c r="E16" s="71" t="s">
        <v>34</v>
      </c>
      <c r="F16" s="71" t="s">
        <v>35</v>
      </c>
      <c r="G16" s="62" t="s">
        <v>30</v>
      </c>
      <c r="H16" s="3"/>
      <c r="I16" s="62" t="s">
        <v>31</v>
      </c>
      <c r="J16" s="62" t="s">
        <v>37</v>
      </c>
      <c r="K16" s="69"/>
      <c r="L16" s="63" t="s">
        <v>16</v>
      </c>
      <c r="M16" s="63" t="s">
        <v>32</v>
      </c>
      <c r="N16" s="70" t="s">
        <v>41</v>
      </c>
      <c r="O16" s="63" t="s">
        <v>39</v>
      </c>
      <c r="P16" s="63" t="s">
        <v>39</v>
      </c>
      <c r="Q16" s="63" t="s">
        <v>38</v>
      </c>
      <c r="R16" s="63" t="s">
        <v>38</v>
      </c>
      <c r="S16" s="62" t="s">
        <v>43</v>
      </c>
      <c r="T16" s="62" t="s">
        <v>40</v>
      </c>
      <c r="U16" s="67"/>
      <c r="V16" s="66"/>
      <c r="W16" s="66"/>
      <c r="X16" s="66"/>
      <c r="Y16" s="66"/>
      <c r="Z16" s="66"/>
    </row>
    <row r="17" spans="1:26" ht="17.25" customHeight="1" x14ac:dyDescent="0.3">
      <c r="A17" s="5"/>
      <c r="B17" s="3"/>
      <c r="C17" s="1">
        <v>1</v>
      </c>
      <c r="D17" s="9"/>
      <c r="E17" s="65"/>
      <c r="F17" s="65"/>
      <c r="G17" s="54">
        <v>2</v>
      </c>
      <c r="H17" s="3"/>
      <c r="I17" s="54">
        <v>25</v>
      </c>
      <c r="J17" s="54">
        <v>1</v>
      </c>
      <c r="K17" s="3"/>
      <c r="L17" s="80">
        <f>(Total_phosphorus-Free_phosphorus)</f>
        <v>0</v>
      </c>
      <c r="M17" s="74">
        <f>L17-$G$8</f>
        <v>0</v>
      </c>
      <c r="N17" s="57">
        <f>M17</f>
        <v>0</v>
      </c>
      <c r="O17" s="80" t="e">
        <f t="shared" ref="O17:O56" si="0">(M*1)/(1.5)*J17*M17</f>
        <v>#VALUE!</v>
      </c>
      <c r="P17" s="80" t="str">
        <f>IF(ISERROR(O17),"",O17)</f>
        <v/>
      </c>
      <c r="Q17" s="80" t="e">
        <f t="shared" ref="Q17:Q56" si="1">O17*(I17/G17)</f>
        <v>#VALUE!</v>
      </c>
      <c r="R17" s="80" t="str">
        <f>IF(ISERROR(Q17),"",Q17)</f>
        <v/>
      </c>
      <c r="S17" s="57" t="str">
        <f>P17</f>
        <v/>
      </c>
      <c r="T17" s="57" t="str">
        <f>R17</f>
        <v/>
      </c>
      <c r="U17" s="3"/>
      <c r="W17" s="5"/>
      <c r="X17" s="5"/>
      <c r="Y17" s="5"/>
      <c r="Z17" s="5"/>
    </row>
    <row r="18" spans="1:26" ht="17.25" customHeight="1" x14ac:dyDescent="0.3">
      <c r="A18" s="5"/>
      <c r="B18" s="3"/>
      <c r="C18" s="1">
        <v>2</v>
      </c>
      <c r="D18" s="9"/>
      <c r="E18" s="65"/>
      <c r="F18" s="65"/>
      <c r="G18" s="54">
        <v>2</v>
      </c>
      <c r="H18" s="3"/>
      <c r="I18" s="54">
        <v>25</v>
      </c>
      <c r="J18" s="54">
        <v>1</v>
      </c>
      <c r="K18" s="3"/>
      <c r="L18" s="80">
        <f t="shared" ref="L18:L56" si="2">(Total_phosphorus-Free_phosphorus)</f>
        <v>0</v>
      </c>
      <c r="M18" s="74">
        <f t="shared" ref="M18:M56" si="3">L18-$G$8</f>
        <v>0</v>
      </c>
      <c r="N18" s="57">
        <f t="shared" ref="N18:N56" si="4">M18</f>
        <v>0</v>
      </c>
      <c r="O18" s="80" t="e">
        <f t="shared" si="0"/>
        <v>#VALUE!</v>
      </c>
      <c r="P18" s="80" t="str">
        <f>IF(ISERROR(O18),"",O18)</f>
        <v/>
      </c>
      <c r="Q18" s="80" t="e">
        <f t="shared" si="1"/>
        <v>#VALUE!</v>
      </c>
      <c r="R18" s="80" t="str">
        <f t="shared" ref="R18:R56" si="5">IF(ISERROR(Q18),"",Q18)</f>
        <v/>
      </c>
      <c r="S18" s="57" t="str">
        <f t="shared" ref="S18:S56" si="6">P18</f>
        <v/>
      </c>
      <c r="T18" s="57" t="str">
        <f t="shared" ref="T18:T56" si="7">R18</f>
        <v/>
      </c>
      <c r="U18" s="3"/>
      <c r="W18" s="5"/>
      <c r="X18" s="5"/>
      <c r="Y18" s="5"/>
      <c r="Z18" s="5"/>
    </row>
    <row r="19" spans="1:26" ht="17.25" customHeight="1" x14ac:dyDescent="0.3">
      <c r="A19" s="5"/>
      <c r="B19" s="3"/>
      <c r="C19" s="1">
        <v>3</v>
      </c>
      <c r="D19" s="9"/>
      <c r="E19" s="65"/>
      <c r="F19" s="65"/>
      <c r="G19" s="54">
        <v>2</v>
      </c>
      <c r="H19" s="3"/>
      <c r="I19" s="54">
        <v>25</v>
      </c>
      <c r="J19" s="54">
        <v>1</v>
      </c>
      <c r="K19" s="3"/>
      <c r="L19" s="80">
        <f t="shared" si="2"/>
        <v>0</v>
      </c>
      <c r="M19" s="74">
        <f t="shared" si="3"/>
        <v>0</v>
      </c>
      <c r="N19" s="57">
        <f t="shared" si="4"/>
        <v>0</v>
      </c>
      <c r="O19" s="80" t="e">
        <f t="shared" si="0"/>
        <v>#VALUE!</v>
      </c>
      <c r="P19" s="80" t="str">
        <f t="shared" ref="P19:P56" si="8">IF(ISERROR(O19),"",O19)</f>
        <v/>
      </c>
      <c r="Q19" s="80" t="e">
        <f t="shared" si="1"/>
        <v>#VALUE!</v>
      </c>
      <c r="R19" s="80" t="str">
        <f t="shared" si="5"/>
        <v/>
      </c>
      <c r="S19" s="57" t="str">
        <f t="shared" si="6"/>
        <v/>
      </c>
      <c r="T19" s="57" t="str">
        <f t="shared" si="7"/>
        <v/>
      </c>
      <c r="U19" s="3"/>
      <c r="W19" s="5"/>
      <c r="X19" s="5"/>
      <c r="Y19" s="5"/>
      <c r="Z19" s="5"/>
    </row>
    <row r="20" spans="1:26" ht="17.25" customHeight="1" x14ac:dyDescent="0.3">
      <c r="A20" s="5"/>
      <c r="B20" s="3"/>
      <c r="C20" s="1">
        <v>4</v>
      </c>
      <c r="D20" s="9"/>
      <c r="E20" s="65"/>
      <c r="F20" s="65"/>
      <c r="G20" s="54">
        <v>2</v>
      </c>
      <c r="H20" s="3"/>
      <c r="I20" s="54">
        <v>25</v>
      </c>
      <c r="J20" s="54">
        <v>1</v>
      </c>
      <c r="K20" s="3"/>
      <c r="L20" s="80">
        <f t="shared" si="2"/>
        <v>0</v>
      </c>
      <c r="M20" s="74">
        <f t="shared" si="3"/>
        <v>0</v>
      </c>
      <c r="N20" s="57">
        <f t="shared" si="4"/>
        <v>0</v>
      </c>
      <c r="O20" s="80" t="e">
        <f t="shared" si="0"/>
        <v>#VALUE!</v>
      </c>
      <c r="P20" s="80" t="str">
        <f t="shared" si="8"/>
        <v/>
      </c>
      <c r="Q20" s="80" t="e">
        <f t="shared" si="1"/>
        <v>#VALUE!</v>
      </c>
      <c r="R20" s="80" t="str">
        <f t="shared" si="5"/>
        <v/>
      </c>
      <c r="S20" s="57" t="str">
        <f t="shared" si="6"/>
        <v/>
      </c>
      <c r="T20" s="57" t="str">
        <f t="shared" si="7"/>
        <v/>
      </c>
      <c r="U20" s="3"/>
      <c r="W20" s="5"/>
      <c r="X20" s="5"/>
      <c r="Y20" s="5"/>
      <c r="Z20" s="5"/>
    </row>
    <row r="21" spans="1:26" ht="17.25" customHeight="1" x14ac:dyDescent="0.3">
      <c r="A21" s="5"/>
      <c r="B21" s="3"/>
      <c r="C21" s="1">
        <v>5</v>
      </c>
      <c r="D21" s="9"/>
      <c r="E21" s="65"/>
      <c r="F21" s="65"/>
      <c r="G21" s="54">
        <v>2</v>
      </c>
      <c r="H21" s="3"/>
      <c r="I21" s="54">
        <v>25</v>
      </c>
      <c r="J21" s="54">
        <v>1</v>
      </c>
      <c r="K21" s="3"/>
      <c r="L21" s="80">
        <f t="shared" si="2"/>
        <v>0</v>
      </c>
      <c r="M21" s="74">
        <f t="shared" si="3"/>
        <v>0</v>
      </c>
      <c r="N21" s="57">
        <f t="shared" si="4"/>
        <v>0</v>
      </c>
      <c r="O21" s="80" t="e">
        <f t="shared" si="0"/>
        <v>#VALUE!</v>
      </c>
      <c r="P21" s="80" t="str">
        <f t="shared" si="8"/>
        <v/>
      </c>
      <c r="Q21" s="80" t="e">
        <f t="shared" si="1"/>
        <v>#VALUE!</v>
      </c>
      <c r="R21" s="80" t="str">
        <f t="shared" si="5"/>
        <v/>
      </c>
      <c r="S21" s="57" t="str">
        <f t="shared" si="6"/>
        <v/>
      </c>
      <c r="T21" s="57" t="str">
        <f t="shared" si="7"/>
        <v/>
      </c>
      <c r="U21" s="3"/>
      <c r="W21" s="5"/>
      <c r="X21" s="5"/>
      <c r="Y21" s="5"/>
      <c r="Z21" s="5"/>
    </row>
    <row r="22" spans="1:26" ht="17.25" customHeight="1" x14ac:dyDescent="0.3">
      <c r="A22" s="5"/>
      <c r="B22" s="3"/>
      <c r="C22" s="1">
        <v>6</v>
      </c>
      <c r="D22" s="9"/>
      <c r="E22" s="65"/>
      <c r="F22" s="65"/>
      <c r="G22" s="54">
        <v>2</v>
      </c>
      <c r="H22" s="3"/>
      <c r="I22" s="54">
        <v>25</v>
      </c>
      <c r="J22" s="54">
        <v>1</v>
      </c>
      <c r="K22" s="3"/>
      <c r="L22" s="80">
        <f t="shared" si="2"/>
        <v>0</v>
      </c>
      <c r="M22" s="74">
        <f t="shared" si="3"/>
        <v>0</v>
      </c>
      <c r="N22" s="57">
        <f t="shared" si="4"/>
        <v>0</v>
      </c>
      <c r="O22" s="80" t="e">
        <f t="shared" si="0"/>
        <v>#VALUE!</v>
      </c>
      <c r="P22" s="80" t="str">
        <f t="shared" si="8"/>
        <v/>
      </c>
      <c r="Q22" s="80" t="e">
        <f t="shared" si="1"/>
        <v>#VALUE!</v>
      </c>
      <c r="R22" s="80" t="str">
        <f t="shared" si="5"/>
        <v/>
      </c>
      <c r="S22" s="57" t="str">
        <f t="shared" si="6"/>
        <v/>
      </c>
      <c r="T22" s="57" t="str">
        <f t="shared" si="7"/>
        <v/>
      </c>
      <c r="U22" s="3"/>
      <c r="W22" s="5"/>
      <c r="X22" s="5"/>
      <c r="Y22" s="5"/>
      <c r="Z22" s="5"/>
    </row>
    <row r="23" spans="1:26" ht="17.25" customHeight="1" x14ac:dyDescent="0.3">
      <c r="A23" s="5"/>
      <c r="B23" s="3"/>
      <c r="C23" s="1">
        <v>7</v>
      </c>
      <c r="D23" s="9"/>
      <c r="E23" s="65"/>
      <c r="F23" s="65"/>
      <c r="G23" s="54">
        <v>2</v>
      </c>
      <c r="H23" s="3"/>
      <c r="I23" s="54">
        <v>25</v>
      </c>
      <c r="J23" s="54">
        <v>1</v>
      </c>
      <c r="K23" s="3"/>
      <c r="L23" s="80">
        <f t="shared" si="2"/>
        <v>0</v>
      </c>
      <c r="M23" s="74">
        <f t="shared" si="3"/>
        <v>0</v>
      </c>
      <c r="N23" s="57">
        <f t="shared" si="4"/>
        <v>0</v>
      </c>
      <c r="O23" s="80" t="e">
        <f t="shared" si="0"/>
        <v>#VALUE!</v>
      </c>
      <c r="P23" s="80" t="str">
        <f t="shared" si="8"/>
        <v/>
      </c>
      <c r="Q23" s="80" t="e">
        <f t="shared" si="1"/>
        <v>#VALUE!</v>
      </c>
      <c r="R23" s="80" t="str">
        <f t="shared" si="5"/>
        <v/>
      </c>
      <c r="S23" s="57" t="str">
        <f t="shared" si="6"/>
        <v/>
      </c>
      <c r="T23" s="57" t="str">
        <f t="shared" si="7"/>
        <v/>
      </c>
      <c r="U23" s="3"/>
      <c r="W23" s="5"/>
      <c r="X23" s="5"/>
      <c r="Y23" s="5"/>
      <c r="Z23" s="5"/>
    </row>
    <row r="24" spans="1:26" ht="17.25" customHeight="1" x14ac:dyDescent="0.3">
      <c r="A24" s="5"/>
      <c r="B24" s="3"/>
      <c r="C24" s="1">
        <v>8</v>
      </c>
      <c r="D24" s="9"/>
      <c r="E24" s="65"/>
      <c r="F24" s="65"/>
      <c r="G24" s="54">
        <v>2</v>
      </c>
      <c r="H24" s="3"/>
      <c r="I24" s="54">
        <v>25</v>
      </c>
      <c r="J24" s="54">
        <v>1</v>
      </c>
      <c r="K24" s="3"/>
      <c r="L24" s="80">
        <f t="shared" si="2"/>
        <v>0</v>
      </c>
      <c r="M24" s="74">
        <f t="shared" si="3"/>
        <v>0</v>
      </c>
      <c r="N24" s="57">
        <f t="shared" si="4"/>
        <v>0</v>
      </c>
      <c r="O24" s="80" t="e">
        <f t="shared" si="0"/>
        <v>#VALUE!</v>
      </c>
      <c r="P24" s="80" t="str">
        <f t="shared" si="8"/>
        <v/>
      </c>
      <c r="Q24" s="80" t="e">
        <f t="shared" si="1"/>
        <v>#VALUE!</v>
      </c>
      <c r="R24" s="80" t="str">
        <f t="shared" si="5"/>
        <v/>
      </c>
      <c r="S24" s="57" t="str">
        <f t="shared" si="6"/>
        <v/>
      </c>
      <c r="T24" s="57" t="str">
        <f t="shared" si="7"/>
        <v/>
      </c>
      <c r="U24" s="3"/>
      <c r="W24" s="5"/>
      <c r="X24" s="5"/>
      <c r="Y24" s="5"/>
      <c r="Z24" s="5"/>
    </row>
    <row r="25" spans="1:26" ht="17.25" customHeight="1" x14ac:dyDescent="0.3">
      <c r="A25" s="5"/>
      <c r="B25" s="3"/>
      <c r="C25" s="1">
        <v>9</v>
      </c>
      <c r="D25" s="9"/>
      <c r="E25" s="65"/>
      <c r="F25" s="65"/>
      <c r="G25" s="54">
        <v>2</v>
      </c>
      <c r="H25" s="3"/>
      <c r="I25" s="54">
        <v>25</v>
      </c>
      <c r="J25" s="54">
        <v>1</v>
      </c>
      <c r="K25" s="3"/>
      <c r="L25" s="80">
        <f t="shared" si="2"/>
        <v>0</v>
      </c>
      <c r="M25" s="74">
        <f t="shared" si="3"/>
        <v>0</v>
      </c>
      <c r="N25" s="57">
        <f t="shared" si="4"/>
        <v>0</v>
      </c>
      <c r="O25" s="80" t="e">
        <f t="shared" si="0"/>
        <v>#VALUE!</v>
      </c>
      <c r="P25" s="80" t="str">
        <f t="shared" si="8"/>
        <v/>
      </c>
      <c r="Q25" s="80" t="e">
        <f t="shared" si="1"/>
        <v>#VALUE!</v>
      </c>
      <c r="R25" s="80" t="str">
        <f t="shared" si="5"/>
        <v/>
      </c>
      <c r="S25" s="57" t="str">
        <f t="shared" si="6"/>
        <v/>
      </c>
      <c r="T25" s="57" t="str">
        <f t="shared" si="7"/>
        <v/>
      </c>
      <c r="U25" s="3"/>
      <c r="W25" s="5"/>
      <c r="X25" s="5"/>
      <c r="Y25" s="5"/>
      <c r="Z25" s="5"/>
    </row>
    <row r="26" spans="1:26" ht="17.25" customHeight="1" x14ac:dyDescent="0.3">
      <c r="A26" s="5"/>
      <c r="B26" s="3"/>
      <c r="C26" s="1">
        <v>10</v>
      </c>
      <c r="D26" s="9"/>
      <c r="E26" s="65"/>
      <c r="F26" s="65"/>
      <c r="G26" s="54">
        <v>2</v>
      </c>
      <c r="H26" s="3"/>
      <c r="I26" s="54">
        <v>25</v>
      </c>
      <c r="J26" s="54">
        <v>1</v>
      </c>
      <c r="K26" s="3"/>
      <c r="L26" s="80">
        <f t="shared" si="2"/>
        <v>0</v>
      </c>
      <c r="M26" s="74">
        <f t="shared" si="3"/>
        <v>0</v>
      </c>
      <c r="N26" s="57">
        <f t="shared" si="4"/>
        <v>0</v>
      </c>
      <c r="O26" s="80" t="e">
        <f t="shared" si="0"/>
        <v>#VALUE!</v>
      </c>
      <c r="P26" s="80" t="str">
        <f t="shared" si="8"/>
        <v/>
      </c>
      <c r="Q26" s="80" t="e">
        <f t="shared" si="1"/>
        <v>#VALUE!</v>
      </c>
      <c r="R26" s="80" t="str">
        <f t="shared" si="5"/>
        <v/>
      </c>
      <c r="S26" s="57" t="str">
        <f t="shared" si="6"/>
        <v/>
      </c>
      <c r="T26" s="57" t="str">
        <f t="shared" si="7"/>
        <v/>
      </c>
      <c r="U26" s="3"/>
      <c r="W26" s="5"/>
      <c r="X26" s="5"/>
      <c r="Y26" s="5"/>
      <c r="Z26" s="5"/>
    </row>
    <row r="27" spans="1:26" ht="17.25" customHeight="1" x14ac:dyDescent="0.3">
      <c r="A27" s="5"/>
      <c r="B27" s="3"/>
      <c r="C27" s="1">
        <v>11</v>
      </c>
      <c r="D27" s="9"/>
      <c r="E27" s="65"/>
      <c r="F27" s="65"/>
      <c r="G27" s="54">
        <v>2</v>
      </c>
      <c r="H27" s="3"/>
      <c r="I27" s="54">
        <v>25</v>
      </c>
      <c r="J27" s="54">
        <v>1</v>
      </c>
      <c r="K27" s="3"/>
      <c r="L27" s="80">
        <f t="shared" si="2"/>
        <v>0</v>
      </c>
      <c r="M27" s="74">
        <f t="shared" si="3"/>
        <v>0</v>
      </c>
      <c r="N27" s="57">
        <f t="shared" si="4"/>
        <v>0</v>
      </c>
      <c r="O27" s="80" t="e">
        <f t="shared" si="0"/>
        <v>#VALUE!</v>
      </c>
      <c r="P27" s="80" t="str">
        <f t="shared" si="8"/>
        <v/>
      </c>
      <c r="Q27" s="80" t="e">
        <f t="shared" si="1"/>
        <v>#VALUE!</v>
      </c>
      <c r="R27" s="80" t="str">
        <f t="shared" si="5"/>
        <v/>
      </c>
      <c r="S27" s="57" t="str">
        <f t="shared" si="6"/>
        <v/>
      </c>
      <c r="T27" s="57" t="str">
        <f t="shared" si="7"/>
        <v/>
      </c>
      <c r="U27" s="3"/>
      <c r="W27" s="5"/>
      <c r="X27" s="5"/>
      <c r="Y27" s="5"/>
      <c r="Z27" s="5"/>
    </row>
    <row r="28" spans="1:26" ht="17.25" customHeight="1" x14ac:dyDescent="0.3">
      <c r="A28" s="5"/>
      <c r="B28" s="3"/>
      <c r="C28" s="1">
        <v>12</v>
      </c>
      <c r="D28" s="9"/>
      <c r="E28" s="65"/>
      <c r="F28" s="65"/>
      <c r="G28" s="54">
        <v>2</v>
      </c>
      <c r="H28" s="3"/>
      <c r="I28" s="54">
        <v>25</v>
      </c>
      <c r="J28" s="54">
        <v>1</v>
      </c>
      <c r="K28" s="3"/>
      <c r="L28" s="80">
        <f t="shared" si="2"/>
        <v>0</v>
      </c>
      <c r="M28" s="74">
        <f t="shared" si="3"/>
        <v>0</v>
      </c>
      <c r="N28" s="57">
        <f t="shared" si="4"/>
        <v>0</v>
      </c>
      <c r="O28" s="80" t="e">
        <f t="shared" si="0"/>
        <v>#VALUE!</v>
      </c>
      <c r="P28" s="80" t="str">
        <f t="shared" si="8"/>
        <v/>
      </c>
      <c r="Q28" s="80" t="e">
        <f t="shared" si="1"/>
        <v>#VALUE!</v>
      </c>
      <c r="R28" s="80" t="str">
        <f t="shared" si="5"/>
        <v/>
      </c>
      <c r="S28" s="57" t="str">
        <f t="shared" si="6"/>
        <v/>
      </c>
      <c r="T28" s="57" t="str">
        <f t="shared" si="7"/>
        <v/>
      </c>
      <c r="U28" s="3"/>
      <c r="W28" s="5"/>
      <c r="X28" s="5"/>
      <c r="Y28" s="5"/>
      <c r="Z28" s="5"/>
    </row>
    <row r="29" spans="1:26" ht="17.25" customHeight="1" x14ac:dyDescent="0.3">
      <c r="A29" s="5"/>
      <c r="B29" s="3"/>
      <c r="C29" s="1">
        <v>13</v>
      </c>
      <c r="D29" s="9"/>
      <c r="E29" s="65"/>
      <c r="F29" s="65"/>
      <c r="G29" s="54">
        <v>2</v>
      </c>
      <c r="H29" s="3"/>
      <c r="I29" s="54">
        <v>25</v>
      </c>
      <c r="J29" s="54">
        <v>1</v>
      </c>
      <c r="K29" s="3"/>
      <c r="L29" s="80">
        <f t="shared" si="2"/>
        <v>0</v>
      </c>
      <c r="M29" s="74">
        <f t="shared" si="3"/>
        <v>0</v>
      </c>
      <c r="N29" s="57">
        <f t="shared" si="4"/>
        <v>0</v>
      </c>
      <c r="O29" s="80" t="e">
        <f t="shared" si="0"/>
        <v>#VALUE!</v>
      </c>
      <c r="P29" s="80" t="str">
        <f t="shared" si="8"/>
        <v/>
      </c>
      <c r="Q29" s="80" t="e">
        <f t="shared" si="1"/>
        <v>#VALUE!</v>
      </c>
      <c r="R29" s="80" t="str">
        <f t="shared" si="5"/>
        <v/>
      </c>
      <c r="S29" s="57" t="str">
        <f t="shared" si="6"/>
        <v/>
      </c>
      <c r="T29" s="57" t="str">
        <f t="shared" si="7"/>
        <v/>
      </c>
      <c r="U29" s="3"/>
      <c r="W29" s="5"/>
      <c r="X29" s="5"/>
      <c r="Y29" s="5"/>
      <c r="Z29" s="5"/>
    </row>
    <row r="30" spans="1:26" ht="17.25" customHeight="1" x14ac:dyDescent="0.3">
      <c r="A30" s="5"/>
      <c r="B30" s="3"/>
      <c r="C30" s="1">
        <v>14</v>
      </c>
      <c r="D30" s="9"/>
      <c r="E30" s="65"/>
      <c r="F30" s="65"/>
      <c r="G30" s="54">
        <v>2</v>
      </c>
      <c r="H30" s="3"/>
      <c r="I30" s="54">
        <v>25</v>
      </c>
      <c r="J30" s="54">
        <v>1</v>
      </c>
      <c r="K30" s="3"/>
      <c r="L30" s="80">
        <f t="shared" si="2"/>
        <v>0</v>
      </c>
      <c r="M30" s="74">
        <f t="shared" si="3"/>
        <v>0</v>
      </c>
      <c r="N30" s="57">
        <f t="shared" si="4"/>
        <v>0</v>
      </c>
      <c r="O30" s="80" t="e">
        <f t="shared" si="0"/>
        <v>#VALUE!</v>
      </c>
      <c r="P30" s="80" t="str">
        <f t="shared" si="8"/>
        <v/>
      </c>
      <c r="Q30" s="80" t="e">
        <f t="shared" si="1"/>
        <v>#VALUE!</v>
      </c>
      <c r="R30" s="80" t="str">
        <f t="shared" si="5"/>
        <v/>
      </c>
      <c r="S30" s="57" t="str">
        <f t="shared" si="6"/>
        <v/>
      </c>
      <c r="T30" s="57" t="str">
        <f t="shared" si="7"/>
        <v/>
      </c>
      <c r="U30" s="3"/>
      <c r="W30" s="5"/>
      <c r="X30" s="5"/>
      <c r="Y30" s="5"/>
      <c r="Z30" s="5"/>
    </row>
    <row r="31" spans="1:26" ht="17.25" customHeight="1" x14ac:dyDescent="0.3">
      <c r="A31" s="5"/>
      <c r="B31" s="3"/>
      <c r="C31" s="1">
        <v>15</v>
      </c>
      <c r="D31" s="9"/>
      <c r="E31" s="65"/>
      <c r="F31" s="65"/>
      <c r="G31" s="54">
        <v>2</v>
      </c>
      <c r="H31" s="3"/>
      <c r="I31" s="54">
        <v>25</v>
      </c>
      <c r="J31" s="54">
        <v>1</v>
      </c>
      <c r="K31" s="3"/>
      <c r="L31" s="80">
        <f t="shared" si="2"/>
        <v>0</v>
      </c>
      <c r="M31" s="74">
        <f t="shared" si="3"/>
        <v>0</v>
      </c>
      <c r="N31" s="57">
        <f t="shared" si="4"/>
        <v>0</v>
      </c>
      <c r="O31" s="80" t="e">
        <f t="shared" si="0"/>
        <v>#VALUE!</v>
      </c>
      <c r="P31" s="80" t="str">
        <f t="shared" si="8"/>
        <v/>
      </c>
      <c r="Q31" s="80" t="e">
        <f t="shared" si="1"/>
        <v>#VALUE!</v>
      </c>
      <c r="R31" s="80" t="str">
        <f t="shared" si="5"/>
        <v/>
      </c>
      <c r="S31" s="57" t="str">
        <f t="shared" si="6"/>
        <v/>
      </c>
      <c r="T31" s="57" t="str">
        <f t="shared" si="7"/>
        <v/>
      </c>
      <c r="U31" s="3"/>
      <c r="W31" s="5"/>
      <c r="X31" s="5"/>
      <c r="Y31" s="5"/>
      <c r="Z31" s="5"/>
    </row>
    <row r="32" spans="1:26" ht="17.25" customHeight="1" x14ac:dyDescent="0.3">
      <c r="A32" s="5"/>
      <c r="B32" s="3"/>
      <c r="C32" s="1">
        <v>16</v>
      </c>
      <c r="D32" s="9"/>
      <c r="E32" s="65"/>
      <c r="F32" s="65"/>
      <c r="G32" s="54">
        <v>2</v>
      </c>
      <c r="H32" s="3"/>
      <c r="I32" s="54">
        <v>25</v>
      </c>
      <c r="J32" s="54">
        <v>1</v>
      </c>
      <c r="K32" s="3"/>
      <c r="L32" s="80">
        <f t="shared" si="2"/>
        <v>0</v>
      </c>
      <c r="M32" s="74">
        <f t="shared" si="3"/>
        <v>0</v>
      </c>
      <c r="N32" s="57">
        <f t="shared" si="4"/>
        <v>0</v>
      </c>
      <c r="O32" s="80" t="e">
        <f t="shared" si="0"/>
        <v>#VALUE!</v>
      </c>
      <c r="P32" s="80" t="str">
        <f t="shared" si="8"/>
        <v/>
      </c>
      <c r="Q32" s="80" t="e">
        <f t="shared" si="1"/>
        <v>#VALUE!</v>
      </c>
      <c r="R32" s="80" t="str">
        <f t="shared" si="5"/>
        <v/>
      </c>
      <c r="S32" s="57" t="str">
        <f t="shared" si="6"/>
        <v/>
      </c>
      <c r="T32" s="57" t="str">
        <f t="shared" si="7"/>
        <v/>
      </c>
      <c r="U32" s="3"/>
      <c r="W32" s="5"/>
      <c r="X32" s="5"/>
      <c r="Y32" s="5"/>
      <c r="Z32" s="5"/>
    </row>
    <row r="33" spans="1:26" ht="17.25" customHeight="1" x14ac:dyDescent="0.3">
      <c r="A33" s="5"/>
      <c r="B33" s="3"/>
      <c r="C33" s="1">
        <v>17</v>
      </c>
      <c r="D33" s="9"/>
      <c r="E33" s="65"/>
      <c r="F33" s="65"/>
      <c r="G33" s="54">
        <v>2</v>
      </c>
      <c r="H33" s="3"/>
      <c r="I33" s="54">
        <v>25</v>
      </c>
      <c r="J33" s="54">
        <v>1</v>
      </c>
      <c r="K33" s="3"/>
      <c r="L33" s="80">
        <f t="shared" si="2"/>
        <v>0</v>
      </c>
      <c r="M33" s="74">
        <f t="shared" si="3"/>
        <v>0</v>
      </c>
      <c r="N33" s="57">
        <f t="shared" si="4"/>
        <v>0</v>
      </c>
      <c r="O33" s="80" t="e">
        <f t="shared" si="0"/>
        <v>#VALUE!</v>
      </c>
      <c r="P33" s="80" t="str">
        <f t="shared" si="8"/>
        <v/>
      </c>
      <c r="Q33" s="80" t="e">
        <f t="shared" si="1"/>
        <v>#VALUE!</v>
      </c>
      <c r="R33" s="80" t="str">
        <f t="shared" si="5"/>
        <v/>
      </c>
      <c r="S33" s="57" t="str">
        <f t="shared" si="6"/>
        <v/>
      </c>
      <c r="T33" s="57" t="str">
        <f t="shared" si="7"/>
        <v/>
      </c>
      <c r="U33" s="3"/>
      <c r="W33" s="5"/>
      <c r="X33" s="5"/>
      <c r="Y33" s="5"/>
      <c r="Z33" s="5"/>
    </row>
    <row r="34" spans="1:26" ht="17.25" customHeight="1" x14ac:dyDescent="0.3">
      <c r="A34" s="5"/>
      <c r="B34" s="3"/>
      <c r="C34" s="1">
        <v>18</v>
      </c>
      <c r="D34" s="9"/>
      <c r="E34" s="65"/>
      <c r="F34" s="65"/>
      <c r="G34" s="54">
        <v>2</v>
      </c>
      <c r="H34" s="3"/>
      <c r="I34" s="54">
        <v>25</v>
      </c>
      <c r="J34" s="54">
        <v>1</v>
      </c>
      <c r="K34" s="3"/>
      <c r="L34" s="80">
        <f t="shared" si="2"/>
        <v>0</v>
      </c>
      <c r="M34" s="74">
        <f t="shared" si="3"/>
        <v>0</v>
      </c>
      <c r="N34" s="57">
        <f t="shared" si="4"/>
        <v>0</v>
      </c>
      <c r="O34" s="80" t="e">
        <f t="shared" si="0"/>
        <v>#VALUE!</v>
      </c>
      <c r="P34" s="80" t="str">
        <f t="shared" si="8"/>
        <v/>
      </c>
      <c r="Q34" s="80" t="e">
        <f t="shared" si="1"/>
        <v>#VALUE!</v>
      </c>
      <c r="R34" s="80" t="str">
        <f t="shared" si="5"/>
        <v/>
      </c>
      <c r="S34" s="57" t="str">
        <f t="shared" si="6"/>
        <v/>
      </c>
      <c r="T34" s="57" t="str">
        <f t="shared" si="7"/>
        <v/>
      </c>
      <c r="U34" s="3"/>
      <c r="W34" s="5"/>
      <c r="X34" s="5"/>
      <c r="Y34" s="5"/>
      <c r="Z34" s="5"/>
    </row>
    <row r="35" spans="1:26" ht="17.25" customHeight="1" x14ac:dyDescent="0.3">
      <c r="A35" s="5"/>
      <c r="B35" s="3"/>
      <c r="C35" s="1">
        <v>19</v>
      </c>
      <c r="D35" s="9"/>
      <c r="E35" s="65"/>
      <c r="F35" s="65"/>
      <c r="G35" s="54">
        <v>2</v>
      </c>
      <c r="H35" s="3"/>
      <c r="I35" s="54">
        <v>25</v>
      </c>
      <c r="J35" s="54">
        <v>1</v>
      </c>
      <c r="K35" s="3"/>
      <c r="L35" s="80">
        <f t="shared" si="2"/>
        <v>0</v>
      </c>
      <c r="M35" s="74">
        <f t="shared" si="3"/>
        <v>0</v>
      </c>
      <c r="N35" s="57">
        <f t="shared" si="4"/>
        <v>0</v>
      </c>
      <c r="O35" s="80" t="e">
        <f t="shared" si="0"/>
        <v>#VALUE!</v>
      </c>
      <c r="P35" s="80" t="str">
        <f t="shared" si="8"/>
        <v/>
      </c>
      <c r="Q35" s="80" t="e">
        <f t="shared" si="1"/>
        <v>#VALUE!</v>
      </c>
      <c r="R35" s="80" t="str">
        <f t="shared" si="5"/>
        <v/>
      </c>
      <c r="S35" s="57" t="str">
        <f t="shared" si="6"/>
        <v/>
      </c>
      <c r="T35" s="57" t="str">
        <f t="shared" si="7"/>
        <v/>
      </c>
      <c r="U35" s="3"/>
      <c r="W35" s="5"/>
      <c r="X35" s="5"/>
      <c r="Y35" s="5"/>
      <c r="Z35" s="5"/>
    </row>
    <row r="36" spans="1:26" ht="17.25" customHeight="1" x14ac:dyDescent="0.3">
      <c r="A36" s="5"/>
      <c r="B36" s="3"/>
      <c r="C36" s="1">
        <v>20</v>
      </c>
      <c r="D36" s="9"/>
      <c r="E36" s="65"/>
      <c r="F36" s="65"/>
      <c r="G36" s="54">
        <v>2</v>
      </c>
      <c r="H36" s="3"/>
      <c r="I36" s="54">
        <v>25</v>
      </c>
      <c r="J36" s="54">
        <v>1</v>
      </c>
      <c r="K36" s="3"/>
      <c r="L36" s="80">
        <f t="shared" si="2"/>
        <v>0</v>
      </c>
      <c r="M36" s="74">
        <f t="shared" si="3"/>
        <v>0</v>
      </c>
      <c r="N36" s="57">
        <f t="shared" si="4"/>
        <v>0</v>
      </c>
      <c r="O36" s="80" t="e">
        <f t="shared" si="0"/>
        <v>#VALUE!</v>
      </c>
      <c r="P36" s="80" t="str">
        <f t="shared" si="8"/>
        <v/>
      </c>
      <c r="Q36" s="80" t="e">
        <f t="shared" si="1"/>
        <v>#VALUE!</v>
      </c>
      <c r="R36" s="80" t="str">
        <f t="shared" si="5"/>
        <v/>
      </c>
      <c r="S36" s="57" t="str">
        <f t="shared" si="6"/>
        <v/>
      </c>
      <c r="T36" s="57" t="str">
        <f t="shared" si="7"/>
        <v/>
      </c>
      <c r="U36" s="3"/>
      <c r="W36" s="5"/>
      <c r="X36" s="5"/>
      <c r="Y36" s="5"/>
      <c r="Z36" s="5"/>
    </row>
    <row r="37" spans="1:26" ht="17.25" customHeight="1" x14ac:dyDescent="0.3">
      <c r="A37" s="5"/>
      <c r="B37" s="3"/>
      <c r="C37" s="1">
        <v>21</v>
      </c>
      <c r="D37" s="9"/>
      <c r="E37" s="65"/>
      <c r="F37" s="65"/>
      <c r="G37" s="54">
        <v>2</v>
      </c>
      <c r="H37" s="3"/>
      <c r="I37" s="54">
        <v>25</v>
      </c>
      <c r="J37" s="54">
        <v>1</v>
      </c>
      <c r="K37" s="3"/>
      <c r="L37" s="80">
        <f t="shared" si="2"/>
        <v>0</v>
      </c>
      <c r="M37" s="74">
        <f t="shared" si="3"/>
        <v>0</v>
      </c>
      <c r="N37" s="57">
        <f t="shared" si="4"/>
        <v>0</v>
      </c>
      <c r="O37" s="80" t="e">
        <f t="shared" si="0"/>
        <v>#VALUE!</v>
      </c>
      <c r="P37" s="80" t="str">
        <f t="shared" si="8"/>
        <v/>
      </c>
      <c r="Q37" s="80" t="e">
        <f t="shared" si="1"/>
        <v>#VALUE!</v>
      </c>
      <c r="R37" s="80" t="str">
        <f t="shared" si="5"/>
        <v/>
      </c>
      <c r="S37" s="57" t="str">
        <f t="shared" si="6"/>
        <v/>
      </c>
      <c r="T37" s="57" t="str">
        <f t="shared" si="7"/>
        <v/>
      </c>
      <c r="U37" s="3"/>
      <c r="W37" s="5"/>
      <c r="X37" s="5"/>
      <c r="Y37" s="5"/>
      <c r="Z37" s="5"/>
    </row>
    <row r="38" spans="1:26" ht="17.25" customHeight="1" x14ac:dyDescent="0.3">
      <c r="A38" s="5"/>
      <c r="B38" s="3"/>
      <c r="C38" s="1">
        <v>22</v>
      </c>
      <c r="D38" s="9"/>
      <c r="E38" s="65"/>
      <c r="F38" s="65"/>
      <c r="G38" s="54">
        <v>2</v>
      </c>
      <c r="H38" s="3"/>
      <c r="I38" s="54">
        <v>25</v>
      </c>
      <c r="J38" s="54">
        <v>1</v>
      </c>
      <c r="K38" s="3"/>
      <c r="L38" s="80">
        <f t="shared" si="2"/>
        <v>0</v>
      </c>
      <c r="M38" s="74">
        <f t="shared" si="3"/>
        <v>0</v>
      </c>
      <c r="N38" s="57">
        <f t="shared" si="4"/>
        <v>0</v>
      </c>
      <c r="O38" s="80" t="e">
        <f t="shared" si="0"/>
        <v>#VALUE!</v>
      </c>
      <c r="P38" s="80" t="str">
        <f t="shared" si="8"/>
        <v/>
      </c>
      <c r="Q38" s="80" t="e">
        <f t="shared" si="1"/>
        <v>#VALUE!</v>
      </c>
      <c r="R38" s="80" t="str">
        <f t="shared" si="5"/>
        <v/>
      </c>
      <c r="S38" s="57" t="str">
        <f t="shared" si="6"/>
        <v/>
      </c>
      <c r="T38" s="57" t="str">
        <f t="shared" si="7"/>
        <v/>
      </c>
      <c r="U38" s="3"/>
      <c r="W38" s="5"/>
      <c r="X38" s="5"/>
      <c r="Y38" s="5"/>
      <c r="Z38" s="5"/>
    </row>
    <row r="39" spans="1:26" ht="17.25" customHeight="1" x14ac:dyDescent="0.3">
      <c r="A39" s="5"/>
      <c r="B39" s="3"/>
      <c r="C39" s="1">
        <v>23</v>
      </c>
      <c r="D39" s="9"/>
      <c r="E39" s="65"/>
      <c r="F39" s="65"/>
      <c r="G39" s="54">
        <v>2</v>
      </c>
      <c r="H39" s="3"/>
      <c r="I39" s="54">
        <v>25</v>
      </c>
      <c r="J39" s="54">
        <v>1</v>
      </c>
      <c r="K39" s="3"/>
      <c r="L39" s="80">
        <f t="shared" si="2"/>
        <v>0</v>
      </c>
      <c r="M39" s="74">
        <f t="shared" si="3"/>
        <v>0</v>
      </c>
      <c r="N39" s="57">
        <f t="shared" si="4"/>
        <v>0</v>
      </c>
      <c r="O39" s="80" t="e">
        <f t="shared" si="0"/>
        <v>#VALUE!</v>
      </c>
      <c r="P39" s="80" t="str">
        <f t="shared" si="8"/>
        <v/>
      </c>
      <c r="Q39" s="80" t="e">
        <f t="shared" si="1"/>
        <v>#VALUE!</v>
      </c>
      <c r="R39" s="80" t="str">
        <f t="shared" si="5"/>
        <v/>
      </c>
      <c r="S39" s="57" t="str">
        <f t="shared" si="6"/>
        <v/>
      </c>
      <c r="T39" s="57" t="str">
        <f t="shared" si="7"/>
        <v/>
      </c>
      <c r="U39" s="3"/>
      <c r="W39" s="5"/>
      <c r="X39" s="5"/>
      <c r="Y39" s="5"/>
      <c r="Z39" s="5"/>
    </row>
    <row r="40" spans="1:26" ht="17.25" customHeight="1" x14ac:dyDescent="0.3">
      <c r="A40" s="5"/>
      <c r="B40" s="3"/>
      <c r="C40" s="1">
        <v>24</v>
      </c>
      <c r="D40" s="9"/>
      <c r="E40" s="65"/>
      <c r="F40" s="65"/>
      <c r="G40" s="54">
        <v>2</v>
      </c>
      <c r="H40" s="3"/>
      <c r="I40" s="54">
        <v>25</v>
      </c>
      <c r="J40" s="54">
        <v>1</v>
      </c>
      <c r="K40" s="3"/>
      <c r="L40" s="80">
        <f t="shared" si="2"/>
        <v>0</v>
      </c>
      <c r="M40" s="74">
        <f t="shared" si="3"/>
        <v>0</v>
      </c>
      <c r="N40" s="57">
        <f t="shared" si="4"/>
        <v>0</v>
      </c>
      <c r="O40" s="80" t="e">
        <f t="shared" si="0"/>
        <v>#VALUE!</v>
      </c>
      <c r="P40" s="80" t="str">
        <f t="shared" si="8"/>
        <v/>
      </c>
      <c r="Q40" s="80" t="e">
        <f t="shared" si="1"/>
        <v>#VALUE!</v>
      </c>
      <c r="R40" s="80" t="str">
        <f t="shared" si="5"/>
        <v/>
      </c>
      <c r="S40" s="57" t="str">
        <f t="shared" si="6"/>
        <v/>
      </c>
      <c r="T40" s="57" t="str">
        <f t="shared" si="7"/>
        <v/>
      </c>
      <c r="U40" s="3"/>
      <c r="W40" s="5"/>
      <c r="X40" s="5"/>
      <c r="Y40" s="5"/>
      <c r="Z40" s="5"/>
    </row>
    <row r="41" spans="1:26" ht="17.25" customHeight="1" x14ac:dyDescent="0.3">
      <c r="A41" s="5"/>
      <c r="B41" s="3"/>
      <c r="C41" s="1">
        <v>25</v>
      </c>
      <c r="D41" s="9"/>
      <c r="E41" s="65"/>
      <c r="F41" s="65"/>
      <c r="G41" s="54">
        <v>2</v>
      </c>
      <c r="H41" s="3"/>
      <c r="I41" s="54">
        <v>25</v>
      </c>
      <c r="J41" s="54">
        <v>1</v>
      </c>
      <c r="K41" s="3"/>
      <c r="L41" s="80">
        <f t="shared" si="2"/>
        <v>0</v>
      </c>
      <c r="M41" s="74">
        <f t="shared" si="3"/>
        <v>0</v>
      </c>
      <c r="N41" s="57">
        <f t="shared" si="4"/>
        <v>0</v>
      </c>
      <c r="O41" s="80" t="e">
        <f t="shared" si="0"/>
        <v>#VALUE!</v>
      </c>
      <c r="P41" s="80" t="str">
        <f t="shared" si="8"/>
        <v/>
      </c>
      <c r="Q41" s="80" t="e">
        <f t="shared" si="1"/>
        <v>#VALUE!</v>
      </c>
      <c r="R41" s="80" t="str">
        <f t="shared" si="5"/>
        <v/>
      </c>
      <c r="S41" s="57" t="str">
        <f t="shared" si="6"/>
        <v/>
      </c>
      <c r="T41" s="57" t="str">
        <f t="shared" si="7"/>
        <v/>
      </c>
      <c r="U41" s="3"/>
      <c r="W41" s="5"/>
      <c r="X41" s="5"/>
      <c r="Y41" s="5"/>
      <c r="Z41" s="5"/>
    </row>
    <row r="42" spans="1:26" ht="17.25" customHeight="1" x14ac:dyDescent="0.3">
      <c r="A42" s="5"/>
      <c r="B42" s="3"/>
      <c r="C42" s="1">
        <v>26</v>
      </c>
      <c r="D42" s="9"/>
      <c r="E42" s="65"/>
      <c r="F42" s="65"/>
      <c r="G42" s="54">
        <v>2</v>
      </c>
      <c r="H42" s="3"/>
      <c r="I42" s="54">
        <v>25</v>
      </c>
      <c r="J42" s="54">
        <v>1</v>
      </c>
      <c r="K42" s="3"/>
      <c r="L42" s="80">
        <f t="shared" si="2"/>
        <v>0</v>
      </c>
      <c r="M42" s="74">
        <f t="shared" si="3"/>
        <v>0</v>
      </c>
      <c r="N42" s="57">
        <f t="shared" si="4"/>
        <v>0</v>
      </c>
      <c r="O42" s="80" t="e">
        <f t="shared" si="0"/>
        <v>#VALUE!</v>
      </c>
      <c r="P42" s="80" t="str">
        <f t="shared" si="8"/>
        <v/>
      </c>
      <c r="Q42" s="80" t="e">
        <f t="shared" si="1"/>
        <v>#VALUE!</v>
      </c>
      <c r="R42" s="80" t="str">
        <f t="shared" si="5"/>
        <v/>
      </c>
      <c r="S42" s="57" t="str">
        <f t="shared" si="6"/>
        <v/>
      </c>
      <c r="T42" s="57" t="str">
        <f t="shared" si="7"/>
        <v/>
      </c>
      <c r="U42" s="3"/>
      <c r="W42" s="5"/>
      <c r="X42" s="5"/>
      <c r="Y42" s="5"/>
      <c r="Z42" s="5"/>
    </row>
    <row r="43" spans="1:26" ht="17.25" customHeight="1" x14ac:dyDescent="0.3">
      <c r="A43" s="5"/>
      <c r="B43" s="3"/>
      <c r="C43" s="1">
        <v>27</v>
      </c>
      <c r="D43" s="9"/>
      <c r="E43" s="65"/>
      <c r="F43" s="65"/>
      <c r="G43" s="54">
        <v>2</v>
      </c>
      <c r="H43" s="3"/>
      <c r="I43" s="54">
        <v>25</v>
      </c>
      <c r="J43" s="54">
        <v>1</v>
      </c>
      <c r="K43" s="3"/>
      <c r="L43" s="80">
        <f t="shared" si="2"/>
        <v>0</v>
      </c>
      <c r="M43" s="74">
        <f t="shared" si="3"/>
        <v>0</v>
      </c>
      <c r="N43" s="57">
        <f t="shared" si="4"/>
        <v>0</v>
      </c>
      <c r="O43" s="80" t="e">
        <f t="shared" si="0"/>
        <v>#VALUE!</v>
      </c>
      <c r="P43" s="80" t="str">
        <f t="shared" si="8"/>
        <v/>
      </c>
      <c r="Q43" s="80" t="e">
        <f t="shared" si="1"/>
        <v>#VALUE!</v>
      </c>
      <c r="R43" s="80" t="str">
        <f t="shared" si="5"/>
        <v/>
      </c>
      <c r="S43" s="57" t="str">
        <f t="shared" si="6"/>
        <v/>
      </c>
      <c r="T43" s="57" t="str">
        <f t="shared" si="7"/>
        <v/>
      </c>
      <c r="U43" s="3"/>
      <c r="W43" s="5"/>
      <c r="X43" s="5"/>
      <c r="Y43" s="5"/>
      <c r="Z43" s="5"/>
    </row>
    <row r="44" spans="1:26" ht="17.25" customHeight="1" x14ac:dyDescent="0.3">
      <c r="A44" s="5"/>
      <c r="B44" s="3"/>
      <c r="C44" s="1">
        <v>28</v>
      </c>
      <c r="D44" s="9"/>
      <c r="E44" s="65"/>
      <c r="F44" s="65"/>
      <c r="G44" s="54">
        <v>2</v>
      </c>
      <c r="H44" s="3"/>
      <c r="I44" s="54">
        <v>25</v>
      </c>
      <c r="J44" s="54">
        <v>1</v>
      </c>
      <c r="K44" s="3"/>
      <c r="L44" s="80">
        <f t="shared" si="2"/>
        <v>0</v>
      </c>
      <c r="M44" s="74">
        <f t="shared" si="3"/>
        <v>0</v>
      </c>
      <c r="N44" s="57">
        <f t="shared" si="4"/>
        <v>0</v>
      </c>
      <c r="O44" s="80" t="e">
        <f t="shared" si="0"/>
        <v>#VALUE!</v>
      </c>
      <c r="P44" s="80" t="str">
        <f t="shared" si="8"/>
        <v/>
      </c>
      <c r="Q44" s="80" t="e">
        <f t="shared" si="1"/>
        <v>#VALUE!</v>
      </c>
      <c r="R44" s="80" t="str">
        <f t="shared" si="5"/>
        <v/>
      </c>
      <c r="S44" s="57" t="str">
        <f t="shared" si="6"/>
        <v/>
      </c>
      <c r="T44" s="57" t="str">
        <f t="shared" si="7"/>
        <v/>
      </c>
      <c r="U44" s="3"/>
      <c r="W44" s="5"/>
      <c r="X44" s="5"/>
      <c r="Y44" s="5"/>
      <c r="Z44" s="5"/>
    </row>
    <row r="45" spans="1:26" ht="17.25" customHeight="1" x14ac:dyDescent="0.3">
      <c r="A45" s="5"/>
      <c r="B45" s="3"/>
      <c r="C45" s="1">
        <v>29</v>
      </c>
      <c r="D45" s="9"/>
      <c r="E45" s="65"/>
      <c r="F45" s="65"/>
      <c r="G45" s="54">
        <v>2</v>
      </c>
      <c r="H45" s="3"/>
      <c r="I45" s="54">
        <v>25</v>
      </c>
      <c r="J45" s="54">
        <v>1</v>
      </c>
      <c r="K45" s="3"/>
      <c r="L45" s="80">
        <f t="shared" si="2"/>
        <v>0</v>
      </c>
      <c r="M45" s="74">
        <f t="shared" si="3"/>
        <v>0</v>
      </c>
      <c r="N45" s="57">
        <f t="shared" si="4"/>
        <v>0</v>
      </c>
      <c r="O45" s="80" t="e">
        <f t="shared" si="0"/>
        <v>#VALUE!</v>
      </c>
      <c r="P45" s="80" t="str">
        <f t="shared" si="8"/>
        <v/>
      </c>
      <c r="Q45" s="80" t="e">
        <f t="shared" si="1"/>
        <v>#VALUE!</v>
      </c>
      <c r="R45" s="80" t="str">
        <f t="shared" si="5"/>
        <v/>
      </c>
      <c r="S45" s="57" t="str">
        <f t="shared" si="6"/>
        <v/>
      </c>
      <c r="T45" s="57" t="str">
        <f t="shared" si="7"/>
        <v/>
      </c>
      <c r="U45" s="3"/>
      <c r="W45" s="5"/>
      <c r="X45" s="5"/>
      <c r="Y45" s="5"/>
      <c r="Z45" s="5"/>
    </row>
    <row r="46" spans="1:26" ht="17.25" customHeight="1" x14ac:dyDescent="0.3">
      <c r="A46" s="5"/>
      <c r="B46" s="3"/>
      <c r="C46" s="1">
        <v>30</v>
      </c>
      <c r="D46" s="9"/>
      <c r="E46" s="65"/>
      <c r="F46" s="65"/>
      <c r="G46" s="54">
        <v>2</v>
      </c>
      <c r="H46" s="3"/>
      <c r="I46" s="54">
        <v>25</v>
      </c>
      <c r="J46" s="54">
        <v>1</v>
      </c>
      <c r="K46" s="3"/>
      <c r="L46" s="80">
        <f t="shared" si="2"/>
        <v>0</v>
      </c>
      <c r="M46" s="74">
        <f t="shared" si="3"/>
        <v>0</v>
      </c>
      <c r="N46" s="57">
        <f t="shared" si="4"/>
        <v>0</v>
      </c>
      <c r="O46" s="80" t="e">
        <f t="shared" si="0"/>
        <v>#VALUE!</v>
      </c>
      <c r="P46" s="80" t="str">
        <f t="shared" si="8"/>
        <v/>
      </c>
      <c r="Q46" s="80" t="e">
        <f t="shared" si="1"/>
        <v>#VALUE!</v>
      </c>
      <c r="R46" s="80" t="str">
        <f t="shared" si="5"/>
        <v/>
      </c>
      <c r="S46" s="57" t="str">
        <f t="shared" si="6"/>
        <v/>
      </c>
      <c r="T46" s="57" t="str">
        <f t="shared" si="7"/>
        <v/>
      </c>
      <c r="U46" s="3"/>
      <c r="W46" s="5"/>
      <c r="X46" s="5"/>
      <c r="Y46" s="5"/>
      <c r="Z46" s="5"/>
    </row>
    <row r="47" spans="1:26" ht="17.25" customHeight="1" x14ac:dyDescent="0.3">
      <c r="A47" s="5"/>
      <c r="B47" s="3"/>
      <c r="C47" s="1">
        <v>31</v>
      </c>
      <c r="D47" s="9"/>
      <c r="E47" s="65"/>
      <c r="F47" s="65"/>
      <c r="G47" s="54">
        <v>2</v>
      </c>
      <c r="H47" s="3"/>
      <c r="I47" s="54">
        <v>25</v>
      </c>
      <c r="J47" s="54">
        <v>1</v>
      </c>
      <c r="K47" s="3"/>
      <c r="L47" s="80">
        <f t="shared" si="2"/>
        <v>0</v>
      </c>
      <c r="M47" s="74">
        <f t="shared" si="3"/>
        <v>0</v>
      </c>
      <c r="N47" s="57">
        <f t="shared" si="4"/>
        <v>0</v>
      </c>
      <c r="O47" s="80" t="e">
        <f t="shared" si="0"/>
        <v>#VALUE!</v>
      </c>
      <c r="P47" s="80" t="str">
        <f t="shared" si="8"/>
        <v/>
      </c>
      <c r="Q47" s="80" t="e">
        <f t="shared" si="1"/>
        <v>#VALUE!</v>
      </c>
      <c r="R47" s="80" t="str">
        <f t="shared" si="5"/>
        <v/>
      </c>
      <c r="S47" s="57" t="str">
        <f t="shared" si="6"/>
        <v/>
      </c>
      <c r="T47" s="57" t="str">
        <f t="shared" si="7"/>
        <v/>
      </c>
      <c r="U47" s="3"/>
      <c r="W47" s="5"/>
      <c r="X47" s="5"/>
      <c r="Y47" s="5"/>
      <c r="Z47" s="5"/>
    </row>
    <row r="48" spans="1:26" ht="17.25" customHeight="1" x14ac:dyDescent="0.3">
      <c r="A48" s="5"/>
      <c r="B48" s="3"/>
      <c r="C48" s="1">
        <v>32</v>
      </c>
      <c r="D48" s="9"/>
      <c r="E48" s="65"/>
      <c r="F48" s="65"/>
      <c r="G48" s="54">
        <v>2</v>
      </c>
      <c r="H48" s="3"/>
      <c r="I48" s="54">
        <v>25</v>
      </c>
      <c r="J48" s="54">
        <v>1</v>
      </c>
      <c r="K48" s="3"/>
      <c r="L48" s="80">
        <f t="shared" si="2"/>
        <v>0</v>
      </c>
      <c r="M48" s="74">
        <f t="shared" si="3"/>
        <v>0</v>
      </c>
      <c r="N48" s="57">
        <f t="shared" si="4"/>
        <v>0</v>
      </c>
      <c r="O48" s="80" t="e">
        <f t="shared" si="0"/>
        <v>#VALUE!</v>
      </c>
      <c r="P48" s="80" t="str">
        <f t="shared" si="8"/>
        <v/>
      </c>
      <c r="Q48" s="80" t="e">
        <f t="shared" si="1"/>
        <v>#VALUE!</v>
      </c>
      <c r="R48" s="80" t="str">
        <f t="shared" si="5"/>
        <v/>
      </c>
      <c r="S48" s="57" t="str">
        <f t="shared" si="6"/>
        <v/>
      </c>
      <c r="T48" s="57" t="str">
        <f t="shared" si="7"/>
        <v/>
      </c>
      <c r="U48" s="3"/>
      <c r="W48" s="5"/>
      <c r="X48" s="5"/>
      <c r="Y48" s="5"/>
      <c r="Z48" s="5"/>
    </row>
    <row r="49" spans="1:26" ht="17.25" customHeight="1" x14ac:dyDescent="0.3">
      <c r="A49" s="5"/>
      <c r="B49" s="3"/>
      <c r="C49" s="1">
        <v>33</v>
      </c>
      <c r="D49" s="9"/>
      <c r="E49" s="65"/>
      <c r="F49" s="65"/>
      <c r="G49" s="54">
        <v>2</v>
      </c>
      <c r="H49" s="3"/>
      <c r="I49" s="54">
        <v>25</v>
      </c>
      <c r="J49" s="54">
        <v>1</v>
      </c>
      <c r="K49" s="3"/>
      <c r="L49" s="80">
        <f t="shared" si="2"/>
        <v>0</v>
      </c>
      <c r="M49" s="74">
        <f t="shared" si="3"/>
        <v>0</v>
      </c>
      <c r="N49" s="57">
        <f t="shared" si="4"/>
        <v>0</v>
      </c>
      <c r="O49" s="80" t="e">
        <f t="shared" si="0"/>
        <v>#VALUE!</v>
      </c>
      <c r="P49" s="80" t="str">
        <f t="shared" si="8"/>
        <v/>
      </c>
      <c r="Q49" s="80" t="e">
        <f t="shared" si="1"/>
        <v>#VALUE!</v>
      </c>
      <c r="R49" s="80" t="str">
        <f t="shared" si="5"/>
        <v/>
      </c>
      <c r="S49" s="57" t="str">
        <f t="shared" si="6"/>
        <v/>
      </c>
      <c r="T49" s="57" t="str">
        <f t="shared" si="7"/>
        <v/>
      </c>
      <c r="U49" s="3"/>
      <c r="W49" s="5"/>
      <c r="X49" s="5"/>
      <c r="Y49" s="5"/>
      <c r="Z49" s="5"/>
    </row>
    <row r="50" spans="1:26" ht="17.25" customHeight="1" x14ac:dyDescent="0.3">
      <c r="A50" s="5"/>
      <c r="B50" s="3"/>
      <c r="C50" s="1">
        <v>34</v>
      </c>
      <c r="D50" s="9"/>
      <c r="E50" s="65"/>
      <c r="F50" s="65"/>
      <c r="G50" s="54">
        <v>2</v>
      </c>
      <c r="H50" s="3"/>
      <c r="I50" s="54">
        <v>25</v>
      </c>
      <c r="J50" s="54">
        <v>1</v>
      </c>
      <c r="K50" s="3"/>
      <c r="L50" s="80">
        <f t="shared" si="2"/>
        <v>0</v>
      </c>
      <c r="M50" s="74">
        <f t="shared" si="3"/>
        <v>0</v>
      </c>
      <c r="N50" s="57">
        <f t="shared" si="4"/>
        <v>0</v>
      </c>
      <c r="O50" s="80" t="e">
        <f t="shared" si="0"/>
        <v>#VALUE!</v>
      </c>
      <c r="P50" s="80" t="str">
        <f t="shared" si="8"/>
        <v/>
      </c>
      <c r="Q50" s="80" t="e">
        <f t="shared" si="1"/>
        <v>#VALUE!</v>
      </c>
      <c r="R50" s="80" t="str">
        <f t="shared" si="5"/>
        <v/>
      </c>
      <c r="S50" s="57" t="str">
        <f t="shared" si="6"/>
        <v/>
      </c>
      <c r="T50" s="57" t="str">
        <f t="shared" si="7"/>
        <v/>
      </c>
      <c r="U50" s="3"/>
      <c r="W50" s="5"/>
      <c r="X50" s="5"/>
      <c r="Y50" s="5"/>
      <c r="Z50" s="5"/>
    </row>
    <row r="51" spans="1:26" ht="17.25" customHeight="1" x14ac:dyDescent="0.3">
      <c r="A51" s="5"/>
      <c r="B51" s="3"/>
      <c r="C51" s="1">
        <v>35</v>
      </c>
      <c r="D51" s="9"/>
      <c r="E51" s="65"/>
      <c r="F51" s="65"/>
      <c r="G51" s="54">
        <v>2</v>
      </c>
      <c r="H51" s="3"/>
      <c r="I51" s="54">
        <v>25</v>
      </c>
      <c r="J51" s="54">
        <v>1</v>
      </c>
      <c r="K51" s="3"/>
      <c r="L51" s="80">
        <f t="shared" si="2"/>
        <v>0</v>
      </c>
      <c r="M51" s="74">
        <f t="shared" si="3"/>
        <v>0</v>
      </c>
      <c r="N51" s="57">
        <f t="shared" si="4"/>
        <v>0</v>
      </c>
      <c r="O51" s="80" t="e">
        <f t="shared" si="0"/>
        <v>#VALUE!</v>
      </c>
      <c r="P51" s="80" t="str">
        <f t="shared" si="8"/>
        <v/>
      </c>
      <c r="Q51" s="80" t="e">
        <f t="shared" si="1"/>
        <v>#VALUE!</v>
      </c>
      <c r="R51" s="80" t="str">
        <f t="shared" si="5"/>
        <v/>
      </c>
      <c r="S51" s="57" t="str">
        <f t="shared" si="6"/>
        <v/>
      </c>
      <c r="T51" s="57" t="str">
        <f t="shared" si="7"/>
        <v/>
      </c>
      <c r="U51" s="3"/>
      <c r="W51" s="5"/>
      <c r="X51" s="5"/>
      <c r="Y51" s="5"/>
      <c r="Z51" s="5"/>
    </row>
    <row r="52" spans="1:26" ht="17.25" customHeight="1" x14ac:dyDescent="0.3">
      <c r="A52" s="5"/>
      <c r="B52" s="3"/>
      <c r="C52" s="1">
        <v>36</v>
      </c>
      <c r="D52" s="9"/>
      <c r="E52" s="65"/>
      <c r="F52" s="65"/>
      <c r="G52" s="54">
        <v>2</v>
      </c>
      <c r="H52" s="3"/>
      <c r="I52" s="54">
        <v>25</v>
      </c>
      <c r="J52" s="54">
        <v>1</v>
      </c>
      <c r="K52" s="3"/>
      <c r="L52" s="80">
        <f t="shared" si="2"/>
        <v>0</v>
      </c>
      <c r="M52" s="74">
        <f t="shared" si="3"/>
        <v>0</v>
      </c>
      <c r="N52" s="57">
        <f t="shared" si="4"/>
        <v>0</v>
      </c>
      <c r="O52" s="80" t="e">
        <f t="shared" si="0"/>
        <v>#VALUE!</v>
      </c>
      <c r="P52" s="80" t="str">
        <f t="shared" si="8"/>
        <v/>
      </c>
      <c r="Q52" s="80" t="e">
        <f t="shared" si="1"/>
        <v>#VALUE!</v>
      </c>
      <c r="R52" s="80" t="str">
        <f t="shared" si="5"/>
        <v/>
      </c>
      <c r="S52" s="57" t="str">
        <f t="shared" si="6"/>
        <v/>
      </c>
      <c r="T52" s="57" t="str">
        <f t="shared" si="7"/>
        <v/>
      </c>
      <c r="U52" s="3"/>
      <c r="W52" s="5"/>
      <c r="X52" s="5"/>
      <c r="Y52" s="5"/>
      <c r="Z52" s="5"/>
    </row>
    <row r="53" spans="1:26" ht="17.25" customHeight="1" x14ac:dyDescent="0.3">
      <c r="A53" s="5"/>
      <c r="B53" s="3"/>
      <c r="C53" s="1">
        <v>37</v>
      </c>
      <c r="D53" s="9"/>
      <c r="E53" s="65"/>
      <c r="F53" s="65"/>
      <c r="G53" s="54">
        <v>2</v>
      </c>
      <c r="H53" s="3"/>
      <c r="I53" s="54">
        <v>25</v>
      </c>
      <c r="J53" s="54">
        <v>1</v>
      </c>
      <c r="K53" s="3"/>
      <c r="L53" s="80">
        <f t="shared" si="2"/>
        <v>0</v>
      </c>
      <c r="M53" s="74">
        <f t="shared" si="3"/>
        <v>0</v>
      </c>
      <c r="N53" s="57">
        <f t="shared" si="4"/>
        <v>0</v>
      </c>
      <c r="O53" s="80" t="e">
        <f t="shared" si="0"/>
        <v>#VALUE!</v>
      </c>
      <c r="P53" s="80" t="str">
        <f t="shared" si="8"/>
        <v/>
      </c>
      <c r="Q53" s="80" t="e">
        <f t="shared" si="1"/>
        <v>#VALUE!</v>
      </c>
      <c r="R53" s="80" t="str">
        <f t="shared" si="5"/>
        <v/>
      </c>
      <c r="S53" s="57" t="str">
        <f t="shared" si="6"/>
        <v/>
      </c>
      <c r="T53" s="57" t="str">
        <f t="shared" si="7"/>
        <v/>
      </c>
      <c r="U53" s="3"/>
      <c r="W53" s="5"/>
      <c r="X53" s="5"/>
      <c r="Y53" s="5"/>
      <c r="Z53" s="5"/>
    </row>
    <row r="54" spans="1:26" ht="17.25" customHeight="1" x14ac:dyDescent="0.3">
      <c r="A54" s="5"/>
      <c r="B54" s="3"/>
      <c r="C54" s="1">
        <v>38</v>
      </c>
      <c r="D54" s="9"/>
      <c r="E54" s="65"/>
      <c r="F54" s="65"/>
      <c r="G54" s="54">
        <v>2</v>
      </c>
      <c r="H54" s="3"/>
      <c r="I54" s="54">
        <v>25</v>
      </c>
      <c r="J54" s="54">
        <v>1</v>
      </c>
      <c r="K54" s="3"/>
      <c r="L54" s="80">
        <f t="shared" si="2"/>
        <v>0</v>
      </c>
      <c r="M54" s="74">
        <f t="shared" si="3"/>
        <v>0</v>
      </c>
      <c r="N54" s="57">
        <f t="shared" si="4"/>
        <v>0</v>
      </c>
      <c r="O54" s="80" t="e">
        <f t="shared" si="0"/>
        <v>#VALUE!</v>
      </c>
      <c r="P54" s="80" t="str">
        <f t="shared" si="8"/>
        <v/>
      </c>
      <c r="Q54" s="80" t="e">
        <f t="shared" si="1"/>
        <v>#VALUE!</v>
      </c>
      <c r="R54" s="80" t="str">
        <f t="shared" si="5"/>
        <v/>
      </c>
      <c r="S54" s="57" t="str">
        <f t="shared" si="6"/>
        <v/>
      </c>
      <c r="T54" s="57" t="str">
        <f t="shared" si="7"/>
        <v/>
      </c>
      <c r="U54" s="3"/>
      <c r="W54" s="5"/>
      <c r="X54" s="5"/>
      <c r="Y54" s="5"/>
      <c r="Z54" s="5"/>
    </row>
    <row r="55" spans="1:26" ht="17.25" customHeight="1" x14ac:dyDescent="0.3">
      <c r="A55" s="5"/>
      <c r="B55" s="3"/>
      <c r="C55" s="1">
        <v>39</v>
      </c>
      <c r="D55" s="9"/>
      <c r="E55" s="65"/>
      <c r="F55" s="65"/>
      <c r="G55" s="54">
        <v>2</v>
      </c>
      <c r="H55" s="3"/>
      <c r="I55" s="54">
        <v>25</v>
      </c>
      <c r="J55" s="54">
        <v>1</v>
      </c>
      <c r="K55" s="3"/>
      <c r="L55" s="80">
        <f t="shared" si="2"/>
        <v>0</v>
      </c>
      <c r="M55" s="74">
        <f t="shared" si="3"/>
        <v>0</v>
      </c>
      <c r="N55" s="57">
        <f t="shared" si="4"/>
        <v>0</v>
      </c>
      <c r="O55" s="80" t="e">
        <f t="shared" si="0"/>
        <v>#VALUE!</v>
      </c>
      <c r="P55" s="80" t="str">
        <f t="shared" si="8"/>
        <v/>
      </c>
      <c r="Q55" s="80" t="e">
        <f t="shared" si="1"/>
        <v>#VALUE!</v>
      </c>
      <c r="R55" s="80" t="str">
        <f t="shared" si="5"/>
        <v/>
      </c>
      <c r="S55" s="57" t="str">
        <f t="shared" si="6"/>
        <v/>
      </c>
      <c r="T55" s="57" t="str">
        <f t="shared" si="7"/>
        <v/>
      </c>
      <c r="U55" s="3"/>
      <c r="W55" s="5"/>
      <c r="X55" s="5"/>
      <c r="Y55" s="5"/>
      <c r="Z55" s="5"/>
    </row>
    <row r="56" spans="1:26" ht="17.25" customHeight="1" x14ac:dyDescent="0.3">
      <c r="A56" s="5"/>
      <c r="B56" s="3"/>
      <c r="C56" s="1">
        <v>40</v>
      </c>
      <c r="D56" s="9"/>
      <c r="E56" s="65"/>
      <c r="F56" s="65"/>
      <c r="G56" s="54">
        <v>2</v>
      </c>
      <c r="H56" s="3"/>
      <c r="I56" s="54">
        <v>25</v>
      </c>
      <c r="J56" s="54">
        <v>1</v>
      </c>
      <c r="K56" s="3"/>
      <c r="L56" s="80">
        <f t="shared" si="2"/>
        <v>0</v>
      </c>
      <c r="M56" s="74">
        <f t="shared" si="3"/>
        <v>0</v>
      </c>
      <c r="N56" s="57">
        <f t="shared" si="4"/>
        <v>0</v>
      </c>
      <c r="O56" s="80" t="e">
        <f t="shared" si="0"/>
        <v>#VALUE!</v>
      </c>
      <c r="P56" s="80" t="str">
        <f t="shared" si="8"/>
        <v/>
      </c>
      <c r="Q56" s="80" t="e">
        <f t="shared" si="1"/>
        <v>#VALUE!</v>
      </c>
      <c r="R56" s="80" t="str">
        <f t="shared" si="5"/>
        <v/>
      </c>
      <c r="S56" s="57" t="str">
        <f t="shared" si="6"/>
        <v/>
      </c>
      <c r="T56" s="57" t="str">
        <f t="shared" si="7"/>
        <v/>
      </c>
      <c r="U56" s="3"/>
      <c r="W56" s="5"/>
      <c r="X56" s="5"/>
      <c r="Y56" s="5"/>
      <c r="Z56" s="5"/>
    </row>
    <row r="57" spans="1:26" x14ac:dyDescent="0.3">
      <c r="A57" s="5"/>
      <c r="B57" s="3"/>
      <c r="C57" s="3"/>
      <c r="D57" s="3"/>
      <c r="E57" s="61"/>
      <c r="F57" s="61"/>
      <c r="G57" s="77"/>
      <c r="H57" s="61"/>
      <c r="I57" s="61"/>
      <c r="J57" s="61"/>
      <c r="K57" s="61"/>
      <c r="L57" s="77"/>
      <c r="M57" s="77"/>
      <c r="N57" s="77"/>
      <c r="O57" s="53"/>
      <c r="P57" s="53"/>
      <c r="Q57" s="53"/>
      <c r="R57" s="53"/>
      <c r="S57" s="3"/>
      <c r="T57" s="61"/>
      <c r="U57" s="3"/>
      <c r="W57" s="5"/>
      <c r="X57" s="5"/>
      <c r="Y57" s="5"/>
      <c r="Z57" s="5"/>
    </row>
    <row r="58" spans="1:26" x14ac:dyDescent="0.3">
      <c r="A58" s="5"/>
      <c r="B58" s="3"/>
      <c r="C58" s="3"/>
      <c r="D58" s="3"/>
      <c r="E58" s="61"/>
      <c r="F58" s="61"/>
      <c r="G58" s="77"/>
      <c r="H58" s="61"/>
      <c r="I58" s="61"/>
      <c r="J58" s="61"/>
      <c r="K58" s="61"/>
      <c r="L58" s="77"/>
      <c r="M58" s="77"/>
      <c r="N58" s="77"/>
      <c r="O58" s="53"/>
      <c r="P58" s="53"/>
      <c r="Q58" s="53"/>
      <c r="R58" s="53"/>
      <c r="S58" s="3"/>
      <c r="T58" s="61"/>
      <c r="U58" s="3"/>
      <c r="W58" s="5"/>
      <c r="X58" s="5"/>
      <c r="Y58" s="5"/>
      <c r="Z58" s="5"/>
    </row>
    <row r="59" spans="1:26" x14ac:dyDescent="0.3">
      <c r="A59" s="5"/>
      <c r="B59" s="3"/>
      <c r="C59" s="3"/>
      <c r="D59" s="3"/>
      <c r="E59" s="3"/>
      <c r="F59" s="3"/>
      <c r="G59" s="53"/>
      <c r="H59" s="3"/>
      <c r="I59" s="3"/>
      <c r="J59" s="3"/>
      <c r="K59" s="3"/>
      <c r="L59" s="53"/>
      <c r="M59" s="53"/>
      <c r="N59" s="53"/>
      <c r="O59" s="53"/>
      <c r="P59" s="53"/>
      <c r="Q59" s="53"/>
      <c r="R59" s="53"/>
      <c r="S59" s="3"/>
      <c r="T59" s="3"/>
      <c r="U59" s="3"/>
      <c r="W59" s="5"/>
      <c r="X59" s="5"/>
      <c r="Y59" s="5"/>
      <c r="Z59" s="5"/>
    </row>
    <row r="60" spans="1:26" x14ac:dyDescent="0.3">
      <c r="A60" s="5"/>
      <c r="B60" s="5"/>
      <c r="C60" s="5"/>
      <c r="D60" s="5"/>
      <c r="E60" s="5"/>
      <c r="F60" s="5"/>
      <c r="G60" s="55"/>
      <c r="H60" s="5"/>
      <c r="I60" s="5"/>
      <c r="J60" s="5"/>
      <c r="K60" s="5"/>
      <c r="L60" s="55"/>
      <c r="M60" s="55"/>
      <c r="N60" s="55"/>
      <c r="O60" s="55"/>
      <c r="P60" s="55"/>
      <c r="Q60" s="55"/>
      <c r="R60" s="55"/>
      <c r="S60" s="5"/>
      <c r="T60" s="5"/>
      <c r="U60" s="5"/>
      <c r="W60" s="5"/>
      <c r="X60" s="5"/>
      <c r="Y60" s="5"/>
      <c r="Z60" s="5"/>
    </row>
    <row r="61" spans="1:26" x14ac:dyDescent="0.3">
      <c r="A61" s="5"/>
      <c r="B61" s="5"/>
      <c r="C61" s="5"/>
      <c r="D61" s="5"/>
      <c r="E61" s="5"/>
      <c r="F61" s="5"/>
      <c r="G61" s="55"/>
      <c r="H61" s="5"/>
      <c r="I61" s="5"/>
      <c r="J61" s="5"/>
      <c r="K61" s="5"/>
      <c r="L61" s="55"/>
      <c r="M61" s="55"/>
      <c r="N61" s="55"/>
      <c r="O61" s="55"/>
      <c r="P61" s="55"/>
      <c r="Q61" s="55"/>
      <c r="R61" s="55"/>
      <c r="S61" s="5"/>
      <c r="T61" s="5"/>
      <c r="U61" s="5"/>
      <c r="W61" s="5"/>
      <c r="X61" s="5"/>
      <c r="Y61" s="5"/>
      <c r="Z61" s="5"/>
    </row>
    <row r="62" spans="1:26" x14ac:dyDescent="0.3">
      <c r="A62" s="5"/>
      <c r="B62" s="5"/>
      <c r="C62" s="5"/>
      <c r="D62" s="5"/>
      <c r="E62" s="5"/>
      <c r="F62" s="5"/>
      <c r="G62" s="55"/>
      <c r="H62" s="5"/>
      <c r="I62" s="5"/>
      <c r="J62" s="5"/>
      <c r="K62" s="5"/>
      <c r="L62" s="55"/>
      <c r="M62" s="55"/>
      <c r="N62" s="55"/>
      <c r="O62" s="55"/>
      <c r="P62" s="55"/>
      <c r="Q62" s="55"/>
      <c r="R62" s="55"/>
      <c r="S62" s="5"/>
      <c r="T62" s="5"/>
      <c r="U62" s="5"/>
      <c r="W62" s="5"/>
      <c r="X62" s="5"/>
      <c r="Y62" s="5"/>
      <c r="Z62" s="5"/>
    </row>
    <row r="63" spans="1:26" x14ac:dyDescent="0.3">
      <c r="A63" s="5"/>
      <c r="B63" s="5"/>
      <c r="C63" s="5"/>
      <c r="D63" s="5"/>
      <c r="E63" s="5"/>
      <c r="F63" s="5"/>
      <c r="G63" s="55"/>
      <c r="H63" s="5"/>
      <c r="I63" s="5"/>
      <c r="J63" s="5"/>
      <c r="K63" s="5"/>
      <c r="L63" s="55"/>
      <c r="M63" s="55"/>
      <c r="N63" s="55"/>
      <c r="O63" s="55"/>
      <c r="P63" s="55"/>
      <c r="Q63" s="55"/>
      <c r="R63" s="55"/>
      <c r="S63" s="5"/>
      <c r="T63" s="5"/>
      <c r="U63" s="5"/>
      <c r="W63" s="5"/>
      <c r="X63" s="5"/>
      <c r="Y63" s="5"/>
      <c r="Z63" s="5"/>
    </row>
    <row r="64" spans="1:26" x14ac:dyDescent="0.3">
      <c r="A64" s="5"/>
      <c r="B64" s="5"/>
      <c r="C64" s="5"/>
      <c r="D64" s="5"/>
      <c r="E64" s="5"/>
      <c r="F64" s="5"/>
      <c r="G64" s="55"/>
      <c r="H64" s="5"/>
      <c r="I64" s="5"/>
      <c r="J64" s="5"/>
      <c r="K64" s="5"/>
      <c r="L64" s="55"/>
      <c r="M64" s="55"/>
      <c r="N64" s="55"/>
      <c r="O64" s="55"/>
      <c r="P64" s="55"/>
      <c r="Q64" s="55"/>
      <c r="R64" s="55"/>
      <c r="S64" s="5"/>
      <c r="T64" s="5"/>
      <c r="U64" s="5"/>
      <c r="W64" s="5"/>
      <c r="X64" s="5"/>
      <c r="Y64" s="5"/>
      <c r="Z64" s="5"/>
    </row>
    <row r="65" spans="1:26" x14ac:dyDescent="0.3">
      <c r="A65" s="5"/>
      <c r="B65" s="5"/>
      <c r="C65" s="5"/>
      <c r="D65" s="5"/>
      <c r="E65" s="5"/>
      <c r="F65" s="5"/>
      <c r="G65" s="55"/>
      <c r="H65" s="5"/>
      <c r="I65" s="5"/>
      <c r="J65" s="5"/>
      <c r="K65" s="5"/>
      <c r="L65" s="55"/>
      <c r="M65" s="55"/>
      <c r="N65" s="55"/>
      <c r="O65" s="55"/>
      <c r="P65" s="55"/>
      <c r="Q65" s="55"/>
      <c r="R65" s="55"/>
      <c r="S65" s="5"/>
      <c r="T65" s="5"/>
      <c r="U65" s="5"/>
      <c r="W65" s="5"/>
      <c r="X65" s="5"/>
      <c r="Y65" s="5"/>
      <c r="Z65" s="5"/>
    </row>
    <row r="66" spans="1:26" x14ac:dyDescent="0.3">
      <c r="A66" s="5"/>
      <c r="B66" s="5"/>
      <c r="C66" s="5"/>
      <c r="D66" s="5"/>
      <c r="E66" s="5"/>
      <c r="F66" s="5"/>
      <c r="G66" s="55"/>
      <c r="H66" s="5"/>
      <c r="I66" s="5"/>
      <c r="J66" s="5"/>
      <c r="K66" s="5"/>
      <c r="L66" s="55"/>
      <c r="M66" s="55"/>
      <c r="N66" s="55"/>
      <c r="O66" s="55"/>
      <c r="P66" s="55"/>
      <c r="Q66" s="55"/>
      <c r="R66" s="55"/>
      <c r="S66" s="5"/>
      <c r="T66" s="5"/>
      <c r="U66" s="5"/>
      <c r="W66" s="5"/>
      <c r="X66" s="5"/>
      <c r="Y66" s="5"/>
      <c r="Z66" s="5"/>
    </row>
    <row r="67" spans="1:26" x14ac:dyDescent="0.3">
      <c r="A67" s="5"/>
      <c r="B67" s="5"/>
      <c r="C67" s="5"/>
      <c r="D67" s="5"/>
      <c r="E67" s="5"/>
      <c r="F67" s="5"/>
      <c r="G67" s="55"/>
      <c r="H67" s="5"/>
      <c r="I67" s="5"/>
      <c r="J67" s="5"/>
      <c r="K67" s="5"/>
      <c r="L67" s="55"/>
      <c r="M67" s="55"/>
      <c r="N67" s="55"/>
      <c r="O67" s="55"/>
      <c r="P67" s="55"/>
      <c r="Q67" s="55"/>
      <c r="R67" s="55"/>
      <c r="S67" s="5"/>
      <c r="T67" s="5"/>
      <c r="U67" s="5"/>
      <c r="W67" s="5"/>
      <c r="X67" s="5"/>
      <c r="Y67" s="5"/>
      <c r="Z67" s="5"/>
    </row>
    <row r="68" spans="1:26" x14ac:dyDescent="0.3">
      <c r="A68" s="5"/>
      <c r="B68" s="5"/>
      <c r="C68" s="5"/>
      <c r="D68" s="5"/>
      <c r="E68" s="5"/>
      <c r="F68" s="5"/>
      <c r="G68" s="55"/>
      <c r="H68" s="5"/>
      <c r="I68" s="5"/>
      <c r="J68" s="5"/>
      <c r="K68" s="5"/>
      <c r="L68" s="55"/>
      <c r="M68" s="55"/>
      <c r="N68" s="55"/>
      <c r="O68" s="55"/>
      <c r="P68" s="55"/>
      <c r="Q68" s="55"/>
      <c r="R68" s="55"/>
      <c r="S68" s="5"/>
      <c r="T68" s="5"/>
      <c r="U68" s="5"/>
      <c r="W68" s="5"/>
      <c r="X68" s="5"/>
      <c r="Y68" s="5"/>
      <c r="Z68" s="5"/>
    </row>
    <row r="69" spans="1:26" x14ac:dyDescent="0.3">
      <c r="A69" s="5"/>
      <c r="B69" s="5"/>
      <c r="C69" s="5"/>
      <c r="D69" s="5"/>
      <c r="E69" s="5"/>
      <c r="F69" s="5"/>
      <c r="G69" s="55"/>
      <c r="H69" s="5"/>
      <c r="I69" s="5"/>
      <c r="J69" s="5"/>
      <c r="K69" s="5"/>
      <c r="L69" s="55"/>
      <c r="M69" s="55"/>
      <c r="N69" s="55"/>
      <c r="O69" s="55"/>
      <c r="P69" s="55"/>
      <c r="Q69" s="55"/>
      <c r="R69" s="55"/>
      <c r="S69" s="5"/>
      <c r="T69" s="5"/>
      <c r="U69" s="5"/>
      <c r="W69" s="5"/>
      <c r="X69" s="5"/>
      <c r="Y69" s="5"/>
      <c r="Z69" s="5"/>
    </row>
    <row r="70" spans="1:26" x14ac:dyDescent="0.3">
      <c r="A70" s="5"/>
      <c r="B70" s="5"/>
      <c r="C70" s="5"/>
      <c r="D70" s="5"/>
      <c r="E70" s="5"/>
      <c r="F70" s="5"/>
      <c r="G70" s="55"/>
      <c r="H70" s="5"/>
      <c r="I70" s="5"/>
      <c r="J70" s="5"/>
      <c r="K70" s="5"/>
      <c r="L70" s="55"/>
      <c r="M70" s="55"/>
      <c r="N70" s="55"/>
      <c r="O70" s="55"/>
      <c r="P70" s="55"/>
      <c r="Q70" s="55"/>
      <c r="R70" s="55"/>
      <c r="S70" s="5"/>
      <c r="T70" s="5"/>
      <c r="U70" s="5"/>
      <c r="W70" s="5"/>
      <c r="X70" s="5"/>
      <c r="Y70" s="5"/>
      <c r="Z70" s="5"/>
    </row>
    <row r="71" spans="1:26" x14ac:dyDescent="0.3">
      <c r="A71" s="5"/>
      <c r="B71" s="5"/>
      <c r="C71" s="5"/>
      <c r="D71" s="5"/>
      <c r="E71" s="5"/>
      <c r="F71" s="5"/>
      <c r="G71" s="55"/>
      <c r="H71" s="5"/>
      <c r="I71" s="5"/>
      <c r="J71" s="5"/>
      <c r="K71" s="5"/>
      <c r="L71" s="55"/>
      <c r="M71" s="55"/>
      <c r="N71" s="55"/>
      <c r="O71" s="55"/>
      <c r="P71" s="55"/>
      <c r="Q71" s="55"/>
      <c r="R71" s="55"/>
      <c r="S71" s="5"/>
      <c r="T71" s="5"/>
      <c r="U71" s="5"/>
      <c r="W71" s="5"/>
      <c r="X71" s="5"/>
      <c r="Y71" s="5"/>
      <c r="Z71" s="5"/>
    </row>
    <row r="72" spans="1:26" x14ac:dyDescent="0.3">
      <c r="A72" s="5"/>
      <c r="B72" s="5"/>
      <c r="C72" s="5"/>
      <c r="D72" s="5"/>
      <c r="E72" s="5"/>
      <c r="F72" s="5"/>
      <c r="G72" s="55"/>
      <c r="H72" s="5"/>
      <c r="I72" s="5"/>
      <c r="J72" s="5"/>
      <c r="K72" s="5"/>
      <c r="L72" s="55"/>
      <c r="M72" s="55"/>
      <c r="N72" s="55"/>
      <c r="O72" s="55"/>
      <c r="P72" s="55"/>
      <c r="Q72" s="55"/>
      <c r="R72" s="55"/>
      <c r="S72" s="5"/>
      <c r="T72" s="5"/>
      <c r="U72" s="5"/>
      <c r="W72" s="5"/>
      <c r="X72" s="5"/>
      <c r="Y72" s="5"/>
      <c r="Z72" s="5"/>
    </row>
    <row r="73" spans="1:26" x14ac:dyDescent="0.3">
      <c r="A73" s="5"/>
      <c r="B73" s="5"/>
      <c r="C73" s="5"/>
      <c r="D73" s="5"/>
      <c r="E73" s="5"/>
      <c r="F73" s="5"/>
      <c r="G73" s="55"/>
      <c r="H73" s="5"/>
      <c r="I73" s="5"/>
      <c r="J73" s="5"/>
      <c r="K73" s="5"/>
      <c r="L73" s="55"/>
      <c r="M73" s="55"/>
      <c r="N73" s="55"/>
      <c r="O73" s="55"/>
      <c r="P73" s="55"/>
      <c r="Q73" s="55"/>
      <c r="R73" s="55"/>
      <c r="S73" s="5"/>
      <c r="T73" s="5"/>
      <c r="U73" s="5"/>
      <c r="W73" s="5"/>
      <c r="X73" s="5"/>
      <c r="Y73" s="5"/>
      <c r="Z73" s="5"/>
    </row>
    <row r="74" spans="1:26" x14ac:dyDescent="0.3">
      <c r="A74" s="5"/>
      <c r="B74" s="5"/>
      <c r="C74" s="5"/>
      <c r="D74" s="5"/>
      <c r="E74" s="5"/>
      <c r="F74" s="5"/>
      <c r="G74" s="55"/>
      <c r="H74" s="5"/>
      <c r="I74" s="5"/>
      <c r="J74" s="5"/>
      <c r="K74" s="5"/>
      <c r="L74" s="55"/>
      <c r="M74" s="55"/>
      <c r="N74" s="55"/>
      <c r="O74" s="55"/>
      <c r="P74" s="55"/>
      <c r="Q74" s="55"/>
      <c r="R74" s="55"/>
      <c r="S74" s="5"/>
      <c r="T74" s="5"/>
      <c r="U74" s="5"/>
      <c r="W74" s="5"/>
      <c r="X74" s="5"/>
      <c r="Y74" s="5"/>
      <c r="Z74" s="5"/>
    </row>
    <row r="75" spans="1:26" x14ac:dyDescent="0.3">
      <c r="A75" s="5"/>
      <c r="B75" s="5"/>
      <c r="C75" s="5"/>
      <c r="D75" s="5"/>
      <c r="E75" s="5"/>
      <c r="F75" s="5"/>
      <c r="G75" s="55"/>
      <c r="H75" s="5"/>
      <c r="I75" s="5"/>
      <c r="J75" s="5"/>
      <c r="K75" s="5"/>
      <c r="L75" s="55"/>
      <c r="M75" s="55"/>
      <c r="N75" s="55"/>
      <c r="O75" s="55"/>
      <c r="P75" s="55"/>
      <c r="Q75" s="55"/>
      <c r="R75" s="55"/>
      <c r="S75" s="5"/>
      <c r="T75" s="5"/>
      <c r="U75" s="5"/>
      <c r="W75" s="5"/>
      <c r="X75" s="5"/>
      <c r="Y75" s="5"/>
      <c r="Z75" s="5"/>
    </row>
    <row r="76" spans="1:26" x14ac:dyDescent="0.3">
      <c r="A76" s="5"/>
      <c r="B76" s="5"/>
      <c r="C76" s="5"/>
      <c r="D76" s="5"/>
      <c r="E76" s="5"/>
      <c r="F76" s="5"/>
      <c r="G76" s="55"/>
      <c r="H76" s="5"/>
      <c r="I76" s="5"/>
      <c r="J76" s="5"/>
      <c r="K76" s="5"/>
      <c r="L76" s="55"/>
      <c r="M76" s="55"/>
      <c r="N76" s="55"/>
      <c r="O76" s="55"/>
      <c r="P76" s="55"/>
      <c r="Q76" s="55"/>
      <c r="R76" s="55"/>
      <c r="S76" s="5"/>
      <c r="T76" s="5"/>
      <c r="U76" s="5"/>
      <c r="W76" s="5"/>
      <c r="X76" s="5"/>
      <c r="Y76" s="5"/>
      <c r="Z76" s="5"/>
    </row>
    <row r="77" spans="1:26" x14ac:dyDescent="0.3">
      <c r="A77" s="5"/>
      <c r="B77" s="5"/>
      <c r="C77" s="5"/>
      <c r="D77" s="5"/>
      <c r="E77" s="5"/>
      <c r="F77" s="5"/>
      <c r="G77" s="55"/>
      <c r="H77" s="5"/>
      <c r="I77" s="5"/>
      <c r="J77" s="5"/>
      <c r="K77" s="5"/>
      <c r="L77" s="55"/>
      <c r="M77" s="55"/>
      <c r="N77" s="55"/>
      <c r="O77" s="55"/>
      <c r="P77" s="55"/>
      <c r="Q77" s="55"/>
      <c r="R77" s="55"/>
      <c r="S77" s="5"/>
      <c r="T77" s="5"/>
      <c r="U77" s="5"/>
      <c r="W77" s="5"/>
      <c r="X77" s="5"/>
      <c r="Y77" s="5"/>
      <c r="Z77" s="5"/>
    </row>
    <row r="78" spans="1:26" x14ac:dyDescent="0.3">
      <c r="A78" s="5"/>
      <c r="B78" s="5"/>
      <c r="C78" s="5"/>
      <c r="D78" s="5"/>
      <c r="E78" s="5"/>
      <c r="F78" s="5"/>
      <c r="G78" s="55"/>
      <c r="H78" s="5"/>
      <c r="I78" s="5"/>
      <c r="J78" s="5"/>
      <c r="K78" s="5"/>
      <c r="L78" s="55"/>
      <c r="M78" s="55"/>
      <c r="N78" s="55"/>
      <c r="O78" s="55"/>
      <c r="P78" s="55"/>
      <c r="Q78" s="55"/>
      <c r="R78" s="55"/>
      <c r="S78" s="5"/>
      <c r="T78" s="5"/>
      <c r="U78" s="5"/>
      <c r="W78" s="5"/>
      <c r="X78" s="5"/>
      <c r="Y78" s="5"/>
      <c r="Z78" s="5"/>
    </row>
    <row r="79" spans="1:26" x14ac:dyDescent="0.3">
      <c r="A79" s="5"/>
      <c r="B79" s="5"/>
      <c r="C79" s="5"/>
      <c r="D79" s="5"/>
      <c r="E79" s="5"/>
      <c r="F79" s="5"/>
      <c r="G79" s="55"/>
      <c r="H79" s="5"/>
      <c r="I79" s="5"/>
      <c r="J79" s="5"/>
      <c r="K79" s="5"/>
      <c r="L79" s="55"/>
      <c r="M79" s="55"/>
      <c r="N79" s="55"/>
      <c r="O79" s="55"/>
      <c r="P79" s="55"/>
      <c r="Q79" s="55"/>
      <c r="R79" s="55"/>
      <c r="S79" s="5"/>
      <c r="T79" s="5"/>
      <c r="U79" s="5"/>
      <c r="W79" s="5"/>
      <c r="X79" s="5"/>
      <c r="Y79" s="5"/>
      <c r="Z79" s="5"/>
    </row>
    <row r="80" spans="1:26" x14ac:dyDescent="0.3">
      <c r="A80" s="5"/>
      <c r="B80" s="5"/>
      <c r="C80" s="5"/>
      <c r="D80" s="5"/>
      <c r="E80" s="5"/>
      <c r="F80" s="5"/>
      <c r="G80" s="55"/>
      <c r="H80" s="5"/>
      <c r="I80" s="5"/>
      <c r="J80" s="5"/>
      <c r="K80" s="5"/>
      <c r="L80" s="55"/>
      <c r="M80" s="55"/>
      <c r="N80" s="55"/>
      <c r="O80" s="55"/>
      <c r="P80" s="55"/>
      <c r="Q80" s="55"/>
      <c r="R80" s="55"/>
      <c r="S80" s="5"/>
      <c r="T80" s="5"/>
      <c r="U80" s="5"/>
      <c r="W80" s="5"/>
      <c r="X80" s="5"/>
      <c r="Y80" s="5"/>
      <c r="Z80" s="5"/>
    </row>
    <row r="81" spans="1:26" x14ac:dyDescent="0.3">
      <c r="A81" s="5"/>
      <c r="B81" s="5"/>
      <c r="C81" s="5"/>
      <c r="D81" s="5"/>
      <c r="E81" s="5"/>
      <c r="F81" s="5"/>
      <c r="G81" s="55"/>
      <c r="H81" s="5"/>
      <c r="I81" s="5"/>
      <c r="J81" s="5"/>
      <c r="K81" s="5"/>
      <c r="L81" s="55"/>
      <c r="M81" s="55"/>
      <c r="N81" s="55"/>
      <c r="O81" s="55"/>
      <c r="P81" s="55"/>
      <c r="Q81" s="55"/>
      <c r="R81" s="55"/>
      <c r="S81" s="5"/>
      <c r="T81" s="5"/>
      <c r="U81" s="5"/>
      <c r="W81" s="5"/>
      <c r="X81" s="5"/>
      <c r="Y81" s="5"/>
      <c r="Z81" s="5"/>
    </row>
    <row r="82" spans="1:26" x14ac:dyDescent="0.3">
      <c r="A82" s="5"/>
      <c r="B82" s="5"/>
      <c r="C82" s="5"/>
      <c r="D82" s="5"/>
      <c r="E82" s="5"/>
      <c r="F82" s="5"/>
      <c r="G82" s="55"/>
      <c r="H82" s="5"/>
      <c r="I82" s="5"/>
      <c r="J82" s="5"/>
      <c r="K82" s="5"/>
      <c r="L82" s="55"/>
      <c r="M82" s="55"/>
      <c r="N82" s="55"/>
      <c r="O82" s="55"/>
      <c r="P82" s="55"/>
      <c r="Q82" s="55"/>
      <c r="R82" s="55"/>
      <c r="S82" s="5"/>
      <c r="T82" s="5"/>
      <c r="U82" s="5"/>
      <c r="W82" s="5"/>
      <c r="X82" s="5"/>
      <c r="Y82" s="5"/>
      <c r="Z82" s="5"/>
    </row>
    <row r="83" spans="1:26" x14ac:dyDescent="0.3">
      <c r="A83" s="5"/>
      <c r="B83" s="5"/>
      <c r="C83" s="5"/>
      <c r="D83" s="5"/>
      <c r="E83" s="5"/>
      <c r="F83" s="5"/>
      <c r="G83" s="55"/>
      <c r="H83" s="5"/>
      <c r="I83" s="5"/>
      <c r="J83" s="5"/>
      <c r="K83" s="5"/>
      <c r="L83" s="55"/>
      <c r="M83" s="55"/>
      <c r="N83" s="55"/>
      <c r="O83" s="55"/>
      <c r="P83" s="55"/>
      <c r="Q83" s="55"/>
      <c r="R83" s="55"/>
      <c r="S83" s="5"/>
      <c r="T83" s="5"/>
      <c r="U83" s="5"/>
      <c r="W83" s="5"/>
      <c r="X83" s="5"/>
      <c r="Y83" s="5"/>
      <c r="Z83" s="5"/>
    </row>
    <row r="84" spans="1:26" x14ac:dyDescent="0.3">
      <c r="A84" s="5"/>
      <c r="B84" s="5"/>
      <c r="C84" s="5"/>
      <c r="D84" s="5"/>
      <c r="E84" s="5"/>
      <c r="F84" s="5"/>
      <c r="G84" s="55"/>
      <c r="H84" s="5"/>
      <c r="I84" s="5"/>
      <c r="J84" s="5"/>
      <c r="K84" s="5"/>
      <c r="L84" s="55"/>
      <c r="M84" s="55"/>
      <c r="N84" s="55"/>
      <c r="O84" s="55"/>
      <c r="P84" s="55"/>
      <c r="Q84" s="55"/>
      <c r="R84" s="55"/>
      <c r="S84" s="5"/>
      <c r="T84" s="5"/>
      <c r="U84" s="5"/>
      <c r="W84" s="5"/>
      <c r="X84" s="5"/>
      <c r="Y84" s="5"/>
      <c r="Z84" s="5"/>
    </row>
    <row r="85" spans="1:26" x14ac:dyDescent="0.3">
      <c r="A85" s="5"/>
      <c r="B85" s="5"/>
      <c r="C85" s="5"/>
      <c r="D85" s="5"/>
      <c r="E85" s="5"/>
      <c r="F85" s="5"/>
      <c r="G85" s="55"/>
      <c r="H85" s="5"/>
      <c r="I85" s="5"/>
      <c r="J85" s="5"/>
      <c r="K85" s="5"/>
      <c r="L85" s="55"/>
      <c r="M85" s="55"/>
      <c r="N85" s="55"/>
      <c r="O85" s="55"/>
      <c r="P85" s="55"/>
      <c r="Q85" s="55"/>
      <c r="R85" s="55"/>
      <c r="S85" s="5"/>
      <c r="T85" s="5"/>
      <c r="U85" s="5"/>
      <c r="W85" s="5"/>
      <c r="X85" s="5"/>
      <c r="Y85" s="5"/>
      <c r="Z85" s="5"/>
    </row>
    <row r="86" spans="1:26" x14ac:dyDescent="0.3">
      <c r="A86" s="5"/>
      <c r="B86" s="5"/>
      <c r="C86" s="5"/>
      <c r="D86" s="5"/>
      <c r="E86" s="5"/>
      <c r="F86" s="5"/>
      <c r="G86" s="55"/>
      <c r="H86" s="5"/>
      <c r="I86" s="5"/>
      <c r="J86" s="5"/>
      <c r="K86" s="5"/>
      <c r="L86" s="55"/>
      <c r="M86" s="55"/>
      <c r="N86" s="55"/>
      <c r="O86" s="55"/>
      <c r="P86" s="55"/>
      <c r="Q86" s="55"/>
      <c r="R86" s="55"/>
      <c r="S86" s="5"/>
      <c r="T86" s="5"/>
      <c r="U86" s="5"/>
      <c r="W86" s="5"/>
      <c r="X86" s="5"/>
      <c r="Y86" s="5"/>
      <c r="Z86" s="5"/>
    </row>
    <row r="87" spans="1:26" x14ac:dyDescent="0.3">
      <c r="A87" s="5"/>
      <c r="B87" s="5"/>
      <c r="C87" s="5"/>
      <c r="D87" s="5"/>
      <c r="E87" s="5"/>
      <c r="F87" s="5"/>
      <c r="G87" s="55"/>
      <c r="H87" s="5"/>
      <c r="I87" s="5"/>
      <c r="J87" s="5"/>
      <c r="K87" s="5"/>
      <c r="L87" s="55"/>
      <c r="M87" s="55"/>
      <c r="N87" s="55"/>
      <c r="O87" s="55"/>
      <c r="P87" s="55"/>
      <c r="Q87" s="55"/>
      <c r="R87" s="55"/>
      <c r="S87" s="5"/>
      <c r="T87" s="5"/>
      <c r="U87" s="5"/>
      <c r="W87" s="5"/>
      <c r="X87" s="5"/>
      <c r="Y87" s="5"/>
      <c r="Z87" s="5"/>
    </row>
    <row r="88" spans="1:26" x14ac:dyDescent="0.3">
      <c r="A88" s="5"/>
      <c r="B88" s="5"/>
      <c r="C88" s="5"/>
      <c r="D88" s="5"/>
      <c r="E88" s="5"/>
      <c r="F88" s="5"/>
      <c r="G88" s="55"/>
      <c r="H88" s="5"/>
      <c r="I88" s="5"/>
      <c r="J88" s="5"/>
      <c r="K88" s="5"/>
      <c r="L88" s="55"/>
      <c r="M88" s="55"/>
      <c r="N88" s="55"/>
      <c r="O88" s="55"/>
      <c r="P88" s="55"/>
      <c r="Q88" s="55"/>
      <c r="R88" s="55"/>
      <c r="S88" s="5"/>
      <c r="T88" s="5"/>
      <c r="U88" s="5"/>
      <c r="W88" s="5"/>
      <c r="X88" s="5"/>
      <c r="Y88" s="5"/>
      <c r="Z88" s="5"/>
    </row>
    <row r="89" spans="1:26" x14ac:dyDescent="0.3">
      <c r="A89" s="5"/>
      <c r="B89" s="5"/>
      <c r="C89" s="5"/>
      <c r="D89" s="5"/>
      <c r="E89" s="5"/>
      <c r="F89" s="5"/>
      <c r="G89" s="55"/>
      <c r="H89" s="5"/>
      <c r="I89" s="5"/>
      <c r="J89" s="5"/>
      <c r="K89" s="5"/>
      <c r="L89" s="55"/>
      <c r="M89" s="55"/>
      <c r="N89" s="55"/>
      <c r="O89" s="55"/>
      <c r="P89" s="55"/>
      <c r="Q89" s="55"/>
      <c r="R89" s="55"/>
      <c r="S89" s="5"/>
      <c r="T89" s="5"/>
      <c r="U89" s="5"/>
      <c r="W89" s="5"/>
      <c r="X89" s="5"/>
      <c r="Y89" s="5"/>
      <c r="Z89" s="5"/>
    </row>
    <row r="90" spans="1:26" x14ac:dyDescent="0.3">
      <c r="A90" s="5"/>
      <c r="B90" s="5"/>
      <c r="C90" s="5"/>
      <c r="D90" s="5"/>
      <c r="E90" s="5"/>
      <c r="F90" s="5"/>
      <c r="G90" s="55"/>
      <c r="H90" s="5"/>
      <c r="I90" s="5"/>
      <c r="J90" s="5"/>
      <c r="K90" s="5"/>
      <c r="L90" s="55"/>
      <c r="M90" s="55"/>
      <c r="N90" s="55"/>
      <c r="O90" s="55"/>
      <c r="P90" s="55"/>
      <c r="Q90" s="55"/>
      <c r="R90" s="55"/>
      <c r="S90" s="5"/>
      <c r="T90" s="5"/>
      <c r="U90" s="5"/>
      <c r="W90" s="5"/>
      <c r="X90" s="5"/>
      <c r="Y90" s="5"/>
      <c r="Z90" s="5"/>
    </row>
    <row r="91" spans="1:26" x14ac:dyDescent="0.3">
      <c r="A91" s="5"/>
      <c r="B91" s="5"/>
      <c r="C91" s="5"/>
      <c r="D91" s="5"/>
      <c r="E91" s="5"/>
      <c r="F91" s="5"/>
      <c r="G91" s="55"/>
      <c r="H91" s="5"/>
      <c r="I91" s="5"/>
      <c r="J91" s="5"/>
      <c r="K91" s="5"/>
      <c r="L91" s="55"/>
      <c r="M91" s="55"/>
      <c r="N91" s="55"/>
      <c r="O91" s="55"/>
      <c r="P91" s="55"/>
      <c r="Q91" s="55"/>
      <c r="R91" s="55"/>
      <c r="S91" s="5"/>
      <c r="T91" s="5"/>
      <c r="U91" s="5"/>
      <c r="W91" s="5"/>
      <c r="X91" s="5"/>
      <c r="Y91" s="5"/>
      <c r="Z91" s="5"/>
    </row>
    <row r="92" spans="1:26" x14ac:dyDescent="0.3">
      <c r="A92" s="5"/>
      <c r="B92" s="5"/>
      <c r="C92" s="5"/>
      <c r="D92" s="5"/>
      <c r="E92" s="5"/>
      <c r="F92" s="5"/>
      <c r="G92" s="55"/>
      <c r="H92" s="5"/>
      <c r="I92" s="5"/>
      <c r="J92" s="5"/>
      <c r="K92" s="5"/>
      <c r="L92" s="55"/>
      <c r="M92" s="55"/>
      <c r="N92" s="55"/>
      <c r="O92" s="55"/>
      <c r="P92" s="55"/>
      <c r="Q92" s="55"/>
      <c r="R92" s="55"/>
      <c r="S92" s="5"/>
      <c r="T92" s="5"/>
      <c r="U92" s="5"/>
      <c r="W92" s="5"/>
      <c r="X92" s="5"/>
      <c r="Y92" s="5"/>
      <c r="Z92" s="5"/>
    </row>
    <row r="93" spans="1:26" x14ac:dyDescent="0.3">
      <c r="A93" s="5"/>
      <c r="B93" s="5"/>
      <c r="C93" s="5"/>
      <c r="D93" s="5"/>
      <c r="E93" s="5"/>
      <c r="F93" s="5"/>
      <c r="G93" s="55"/>
      <c r="H93" s="5"/>
      <c r="I93" s="5"/>
      <c r="J93" s="5"/>
      <c r="K93" s="5"/>
      <c r="L93" s="55"/>
      <c r="M93" s="55"/>
      <c r="N93" s="55"/>
      <c r="O93" s="55"/>
      <c r="P93" s="55"/>
      <c r="Q93" s="55"/>
      <c r="R93" s="55"/>
      <c r="S93" s="5"/>
      <c r="T93" s="5"/>
      <c r="U93" s="5"/>
      <c r="W93" s="5"/>
      <c r="X93" s="5"/>
      <c r="Y93" s="5"/>
      <c r="Z93" s="5"/>
    </row>
    <row r="94" spans="1:26" x14ac:dyDescent="0.3">
      <c r="A94" s="5"/>
      <c r="B94" s="5"/>
      <c r="C94" s="5"/>
      <c r="D94" s="5"/>
      <c r="E94" s="5"/>
      <c r="F94" s="5"/>
      <c r="G94" s="55"/>
      <c r="H94" s="5"/>
      <c r="I94" s="5"/>
      <c r="J94" s="5"/>
      <c r="K94" s="5"/>
      <c r="L94" s="55"/>
      <c r="M94" s="55"/>
      <c r="N94" s="55"/>
      <c r="O94" s="55"/>
      <c r="P94" s="55"/>
      <c r="Q94" s="55"/>
      <c r="R94" s="55"/>
      <c r="S94" s="5"/>
      <c r="T94" s="5"/>
      <c r="U94" s="5"/>
      <c r="W94" s="5"/>
      <c r="X94" s="5"/>
      <c r="Y94" s="5"/>
      <c r="Z94" s="5"/>
    </row>
    <row r="95" spans="1:26" x14ac:dyDescent="0.3">
      <c r="A95" s="5"/>
      <c r="B95" s="5"/>
      <c r="C95" s="5"/>
      <c r="D95" s="5"/>
      <c r="E95" s="5"/>
      <c r="F95" s="5"/>
      <c r="G95" s="55"/>
      <c r="H95" s="5"/>
      <c r="I95" s="5"/>
      <c r="J95" s="5"/>
      <c r="K95" s="5"/>
      <c r="L95" s="55"/>
      <c r="M95" s="55"/>
      <c r="N95" s="55"/>
      <c r="O95" s="55"/>
      <c r="P95" s="55"/>
      <c r="Q95" s="55"/>
      <c r="R95" s="55"/>
      <c r="S95" s="5"/>
      <c r="T95" s="5"/>
      <c r="U95" s="5"/>
      <c r="W95" s="5"/>
      <c r="X95" s="5"/>
      <c r="Y95" s="5"/>
      <c r="Z95" s="5"/>
    </row>
    <row r="96" spans="1:26" x14ac:dyDescent="0.3">
      <c r="A96" s="5"/>
      <c r="B96" s="5"/>
      <c r="C96" s="5"/>
      <c r="D96" s="5"/>
      <c r="E96" s="5"/>
      <c r="F96" s="5"/>
      <c r="G96" s="55"/>
      <c r="H96" s="5"/>
      <c r="I96" s="5"/>
      <c r="J96" s="5"/>
      <c r="K96" s="5"/>
      <c r="L96" s="55"/>
      <c r="M96" s="55"/>
      <c r="N96" s="55"/>
      <c r="O96" s="55"/>
      <c r="P96" s="55"/>
      <c r="Q96" s="55"/>
      <c r="R96" s="55"/>
      <c r="S96" s="5"/>
      <c r="T96" s="5"/>
      <c r="U96" s="5"/>
      <c r="W96" s="5"/>
      <c r="X96" s="5"/>
      <c r="Y96" s="5"/>
      <c r="Z96" s="5"/>
    </row>
    <row r="97" spans="1:26" x14ac:dyDescent="0.3">
      <c r="A97" s="5"/>
      <c r="B97" s="5"/>
      <c r="C97" s="5"/>
      <c r="D97" s="5"/>
      <c r="E97" s="5"/>
      <c r="F97" s="5"/>
      <c r="G97" s="55"/>
      <c r="H97" s="5"/>
      <c r="I97" s="5"/>
      <c r="J97" s="5"/>
      <c r="K97" s="5"/>
      <c r="L97" s="55"/>
      <c r="M97" s="55"/>
      <c r="N97" s="55"/>
      <c r="O97" s="55"/>
      <c r="P97" s="55"/>
      <c r="Q97" s="55"/>
      <c r="R97" s="55"/>
      <c r="S97" s="5"/>
      <c r="T97" s="5"/>
      <c r="U97" s="5"/>
      <c r="W97" s="5"/>
      <c r="X97" s="5"/>
      <c r="Y97" s="5"/>
      <c r="Z97" s="5"/>
    </row>
  </sheetData>
  <sheetProtection algorithmName="SHA-512" hashValue="odYtTDOYt3q/aPqkRW6MBQDfa5K3rmaYFZcdGGJafWaf6UYE8Fjpxs15pkOKdF0/HmNmlxga4ID0nJVDGtwoFQ==" saltValue="osogz/CSd+8OcvwEI83Zww==" spinCount="100000" sheet="1" objects="1" scenarios="1"/>
  <mergeCells count="5">
    <mergeCell ref="S13:S14"/>
    <mergeCell ref="N13:N14"/>
    <mergeCell ref="E13:E14"/>
    <mergeCell ref="E4:G4"/>
    <mergeCell ref="G8:G9"/>
  </mergeCells>
  <phoneticPr fontId="0" type="noConversion"/>
  <dataValidations count="3">
    <dataValidation type="decimal" errorStyle="warning" allowBlank="1" showErrorMessage="1" error="Please enter numeric values only." sqref="G57:J58" xr:uid="{729F22F2-5995-4960-8E9A-933D1367E992}">
      <formula1>0</formula1>
      <formula2>100</formula2>
    </dataValidation>
    <dataValidation type="decimal" allowBlank="1" showErrorMessage="1" error="Please enter numeric values only." sqref="E57:F58" xr:uid="{CC0B0CD1-1E2A-4481-9FE8-363990737250}">
      <formula1>0</formula1>
      <formula2>100</formula2>
    </dataValidation>
    <dataValidation type="decimal" allowBlank="1" showErrorMessage="1" error="Enter numeric values only" sqref="I17:J56 F13:G14 E17:G56 E8:F9" xr:uid="{3DF5DBD6-0555-4A18-8DFA-18962FD24ADB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Instructions</vt:lpstr>
      <vt:lpstr>MegaCalc</vt:lpstr>
      <vt:lpstr>_2M__microg_abs</vt:lpstr>
      <vt:lpstr>A1_blank_2</vt:lpstr>
      <vt:lpstr>A1_sample</vt:lpstr>
      <vt:lpstr>A2_sample</vt:lpstr>
      <vt:lpstr>Change_abs_std</vt:lpstr>
      <vt:lpstr>Change_absorbance</vt:lpstr>
      <vt:lpstr>Concentration_gg</vt:lpstr>
      <vt:lpstr>Concentration_gL</vt:lpstr>
      <vt:lpstr>concentration_ug</vt:lpstr>
      <vt:lpstr>Contact_us</vt:lpstr>
      <vt:lpstr>Extraction_volume</vt:lpstr>
      <vt:lpstr>Free_phosphorus</vt:lpstr>
      <vt:lpstr>Instructions</vt:lpstr>
      <vt:lpstr>M</vt:lpstr>
      <vt:lpstr>Instructions!Print_Area</vt:lpstr>
      <vt:lpstr>MegaCalc!Print_Area</vt:lpstr>
      <vt:lpstr>MegaCalc!Print_Titles</vt:lpstr>
      <vt:lpstr>Sample_con_gL</vt:lpstr>
      <vt:lpstr>Sample_volume</vt:lpstr>
      <vt:lpstr>Sample_weight</vt:lpstr>
      <vt:lpstr>Total_phosphorus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2005-02-24T18:01:25Z</cp:lastPrinted>
  <dcterms:created xsi:type="dcterms:W3CDTF">2004-10-05T18:50:23Z</dcterms:created>
  <dcterms:modified xsi:type="dcterms:W3CDTF">2020-05-12T12:46:10Z</dcterms:modified>
</cp:coreProperties>
</file>