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neogencorp.sharepoint.com/sites/NEWFSNPICoreTeam-Immuno_LiquidReadyLQRMegazymeProjects/Shared Documents/Phase 2 Transfer Documents/MegaCalcs/"/>
    </mc:Choice>
  </mc:AlternateContent>
  <xr:revisionPtr revIDLastSave="133" documentId="8_{DE289E09-D370-4A46-9505-B898D4552D69}" xr6:coauthVersionLast="47" xr6:coauthVersionMax="47" xr10:uidLastSave="{A3394518-C46D-425C-B79A-B7ECE4CC3C53}"/>
  <bookViews>
    <workbookView xWindow="28680" yWindow="-120" windowWidth="29040" windowHeight="15720" xr2:uid="{00000000-000D-0000-FFFF-FFFF00000000}"/>
  </bookViews>
  <sheets>
    <sheet name="Instructions" sheetId="6" r:id="rId1"/>
    <sheet name="MegaCalc" sheetId="7" r:id="rId2"/>
  </sheets>
  <definedNames>
    <definedName name="A1_blank_1" localSheetId="1">MegaCalc!$E$8</definedName>
    <definedName name="A1_blank_1">#REF!</definedName>
    <definedName name="A1_blank_2" localSheetId="1">MegaCalc!$E$9</definedName>
    <definedName name="A1_blank_2">#REF!</definedName>
    <definedName name="A1_blank_ave" localSheetId="1">MegaCalc!$E$10</definedName>
    <definedName name="A1_blank_ave">#REF!</definedName>
    <definedName name="A1_sample" localSheetId="1">MegaCalc!$E$14:$E$53</definedName>
    <definedName name="A1_sample">#REF!</definedName>
    <definedName name="A2_blank_1" localSheetId="1">MegaCalc!$F$8</definedName>
    <definedName name="A2_blank_1">#REF!</definedName>
    <definedName name="A2_blank_2" localSheetId="1">MegaCalc!$F$9</definedName>
    <definedName name="A2_blank_2">#REF!</definedName>
    <definedName name="A2_blank_ave" localSheetId="1">MegaCalc!$F$10</definedName>
    <definedName name="A2_blank_ave">#REF!</definedName>
    <definedName name="A2_sample" localSheetId="1">MegaCalc!$F$14:$F$53</definedName>
    <definedName name="A2_sample">#REF!</definedName>
    <definedName name="A3_blank_1" localSheetId="1">MegaCalc!#REF!</definedName>
    <definedName name="A3_blank_1">#REF!</definedName>
    <definedName name="A3_blank_2" localSheetId="1">MegaCalc!#REF!</definedName>
    <definedName name="A3_blank_2">#REF!</definedName>
    <definedName name="A3_blank_ave" localSheetId="1">MegaCalc!#REF!</definedName>
    <definedName name="A3_blank_ave">#REF!</definedName>
    <definedName name="A3_sample" localSheetId="1">MegaCalc!#REF!</definedName>
    <definedName name="A3_sample">#REF!</definedName>
    <definedName name="Change_absorbance" localSheetId="1">MegaCalc!$J$14:$J$53</definedName>
    <definedName name="Change_absorbance">#REF!</definedName>
    <definedName name="Concentration_gg" localSheetId="1">MegaCalc!$P$14:$P$53</definedName>
    <definedName name="Concentration_gg">#REF!</definedName>
    <definedName name="Concentration_gL" localSheetId="1">MegaCalc!$L$14:$L$53</definedName>
    <definedName name="Concentration_gL">#REF!</definedName>
    <definedName name="Contact_us">Instructions!$C$47</definedName>
    <definedName name="Dilution" localSheetId="1">MegaCalc!$H$14:$H$53</definedName>
    <definedName name="Dilution">#REF!</definedName>
    <definedName name="Instructions">Instructions!$A$2</definedName>
    <definedName name="_xlnm.Print_Area" localSheetId="0">Instructions!$B$1:$P$47</definedName>
    <definedName name="_xlnm.Print_Area" localSheetId="1">MegaCalc!$B$1:$R$56</definedName>
    <definedName name="_xlnm.Print_Titles" localSheetId="1">MegaCalc!$12:$13</definedName>
    <definedName name="Sample_con_gL" localSheetId="1">MegaCalc!$O$14:$O$53</definedName>
    <definedName name="Sample_con_gL">#REF!</definedName>
    <definedName name="Sample_volume" localSheetId="1">MegaCalc!$G$14:$G$53</definedName>
    <definedName name="Sample_volume">#REF!</definedName>
    <definedName name="use_mega_calculator" localSheetId="1">MegaCalc!$A$1</definedName>
    <definedName name="use_mega_calculat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7" l="1"/>
  <c r="E10" i="7"/>
  <c r="J14" i="7" l="1"/>
  <c r="L14" i="7" s="1"/>
  <c r="J23" i="7"/>
  <c r="L23" i="7" s="1"/>
  <c r="J42" i="7"/>
  <c r="L42" i="7" s="1"/>
  <c r="J41" i="7"/>
  <c r="L41" i="7" s="1"/>
  <c r="J51" i="7"/>
  <c r="L51" i="7" s="1"/>
  <c r="J44" i="7"/>
  <c r="L44" i="7" s="1"/>
  <c r="J43" i="7"/>
  <c r="L43" i="7" s="1"/>
  <c r="J18" i="7"/>
  <c r="L18" i="7" s="1"/>
  <c r="M18" i="7" s="1"/>
  <c r="J17" i="7"/>
  <c r="L17" i="7" s="1"/>
  <c r="M17" i="7" s="1"/>
  <c r="J40" i="7"/>
  <c r="L40" i="7" s="1"/>
  <c r="J39" i="7"/>
  <c r="L39" i="7" s="1"/>
  <c r="J38" i="7"/>
  <c r="L38" i="7" s="1"/>
  <c r="J25" i="7"/>
  <c r="L25" i="7" s="1"/>
  <c r="J46" i="7"/>
  <c r="L46" i="7" s="1"/>
  <c r="J22" i="7"/>
  <c r="L22" i="7" s="1"/>
  <c r="J33" i="7"/>
  <c r="L33" i="7" s="1"/>
  <c r="J20" i="7"/>
  <c r="L20" i="7" s="1"/>
  <c r="J31" i="7"/>
  <c r="L31" i="7" s="1"/>
  <c r="P31" i="7" s="1"/>
  <c r="Q31" i="7" s="1"/>
  <c r="J53" i="7"/>
  <c r="L53" i="7" s="1"/>
  <c r="J52" i="7"/>
  <c r="L52" i="7" s="1"/>
  <c r="J16" i="7"/>
  <c r="L16" i="7" s="1"/>
  <c r="J15" i="7"/>
  <c r="L15" i="7" s="1"/>
  <c r="J50" i="7"/>
  <c r="L50" i="7" s="1"/>
  <c r="J37" i="7"/>
  <c r="L37" i="7" s="1"/>
  <c r="J48" i="7"/>
  <c r="L48" i="7" s="1"/>
  <c r="J36" i="7"/>
  <c r="L36" i="7" s="1"/>
  <c r="J24" i="7"/>
  <c r="L24" i="7" s="1"/>
  <c r="J34" i="7"/>
  <c r="L34" i="7" s="1"/>
  <c r="J45" i="7"/>
  <c r="L45" i="7" s="1"/>
  <c r="J21" i="7"/>
  <c r="L21" i="7" s="1"/>
  <c r="P21" i="7" s="1"/>
  <c r="Q21" i="7" s="1"/>
  <c r="J32" i="7"/>
  <c r="L32" i="7" s="1"/>
  <c r="J19" i="7"/>
  <c r="L19" i="7" s="1"/>
  <c r="M19" i="7" s="1"/>
  <c r="J30" i="7"/>
  <c r="L30" i="7" s="1"/>
  <c r="J29" i="7"/>
  <c r="L29" i="7" s="1"/>
  <c r="J28" i="7"/>
  <c r="L28" i="7" s="1"/>
  <c r="J27" i="7"/>
  <c r="L27" i="7" s="1"/>
  <c r="J26" i="7"/>
  <c r="L26" i="7" s="1"/>
  <c r="J49" i="7"/>
  <c r="L49" i="7" s="1"/>
  <c r="P49" i="7" s="1"/>
  <c r="Q49" i="7" s="1"/>
  <c r="J47" i="7"/>
  <c r="L47" i="7" s="1"/>
  <c r="J35" i="7"/>
  <c r="L35" i="7" s="1"/>
  <c r="K20" i="7"/>
  <c r="M20" i="7"/>
  <c r="M22" i="7"/>
  <c r="K26" i="7"/>
  <c r="K32" i="7"/>
  <c r="K38" i="7"/>
  <c r="K44" i="7"/>
  <c r="K52" i="7"/>
  <c r="M28" i="7"/>
  <c r="M34" i="7"/>
  <c r="M40" i="7"/>
  <c r="M46" i="7"/>
  <c r="M48" i="7"/>
  <c r="K19" i="7"/>
  <c r="P45" i="7"/>
  <c r="Q45" i="7" s="1"/>
  <c r="M21" i="7"/>
  <c r="K27" i="7"/>
  <c r="K33" i="7"/>
  <c r="K37" i="7"/>
  <c r="K43" i="7"/>
  <c r="K51" i="7"/>
  <c r="M25" i="7"/>
  <c r="M31" i="7"/>
  <c r="M37" i="7"/>
  <c r="M45" i="7"/>
  <c r="M53" i="7"/>
  <c r="K22" i="7"/>
  <c r="M24" i="7"/>
  <c r="K30" i="7"/>
  <c r="K36" i="7"/>
  <c r="K42" i="7"/>
  <c r="K48" i="7"/>
  <c r="M30" i="7"/>
  <c r="M36" i="7"/>
  <c r="M42" i="7"/>
  <c r="M50" i="7"/>
  <c r="K21" i="7"/>
  <c r="K23" i="7"/>
  <c r="M23" i="7"/>
  <c r="K29" i="7"/>
  <c r="K35" i="7"/>
  <c r="K41" i="7"/>
  <c r="K47" i="7"/>
  <c r="K53" i="7"/>
  <c r="M27" i="7"/>
  <c r="M33" i="7"/>
  <c r="M39" i="7"/>
  <c r="M43" i="7"/>
  <c r="M51" i="7"/>
  <c r="K24" i="7"/>
  <c r="K28" i="7"/>
  <c r="K34" i="7"/>
  <c r="K40" i="7"/>
  <c r="K46" i="7"/>
  <c r="K50" i="7"/>
  <c r="K18" i="7"/>
  <c r="M26" i="7"/>
  <c r="M32" i="7"/>
  <c r="M38" i="7"/>
  <c r="M44" i="7"/>
  <c r="M52" i="7"/>
  <c r="K15" i="7"/>
  <c r="K25" i="7"/>
  <c r="K31" i="7"/>
  <c r="K39" i="7"/>
  <c r="K45" i="7"/>
  <c r="K49" i="7"/>
  <c r="M29" i="7"/>
  <c r="M35" i="7"/>
  <c r="M41" i="7"/>
  <c r="M47" i="7"/>
  <c r="M49" i="7"/>
  <c r="K17" i="7"/>
  <c r="P35" i="7" l="1"/>
  <c r="Q35" i="7" s="1"/>
  <c r="P47" i="7"/>
  <c r="Q47" i="7" s="1"/>
  <c r="P26" i="7"/>
  <c r="Q26" i="7" s="1"/>
  <c r="P27" i="7"/>
  <c r="Q27" i="7" s="1"/>
  <c r="P28" i="7"/>
  <c r="Q28" i="7" s="1"/>
  <c r="P29" i="7"/>
  <c r="Q29" i="7" s="1"/>
  <c r="P30" i="7"/>
  <c r="Q30" i="7" s="1"/>
  <c r="P19" i="7"/>
  <c r="Q19" i="7" s="1"/>
  <c r="P32" i="7"/>
  <c r="Q32" i="7" s="1"/>
  <c r="P34" i="7"/>
  <c r="Q34" i="7" s="1"/>
  <c r="P24" i="7"/>
  <c r="Q24" i="7" s="1"/>
  <c r="P36" i="7"/>
  <c r="Q36" i="7" s="1"/>
  <c r="P48" i="7"/>
  <c r="Q48" i="7" s="1"/>
  <c r="P37" i="7"/>
  <c r="Q37" i="7" s="1"/>
  <c r="P50" i="7"/>
  <c r="Q50" i="7" s="1"/>
  <c r="P16" i="7"/>
  <c r="Q16" i="7" s="1"/>
  <c r="P52" i="7"/>
  <c r="Q52" i="7" s="1"/>
  <c r="P53" i="7"/>
  <c r="Q53" i="7" s="1"/>
  <c r="P20" i="7"/>
  <c r="Q20" i="7" s="1"/>
  <c r="P33" i="7"/>
  <c r="Q33" i="7" s="1"/>
  <c r="P22" i="7"/>
  <c r="Q22" i="7" s="1"/>
  <c r="P46" i="7"/>
  <c r="Q46" i="7" s="1"/>
  <c r="P25" i="7"/>
  <c r="Q25" i="7" s="1"/>
  <c r="P38" i="7"/>
  <c r="Q38" i="7" s="1"/>
  <c r="P39" i="7"/>
  <c r="Q39" i="7" s="1"/>
  <c r="P40" i="7"/>
  <c r="Q40" i="7" s="1"/>
  <c r="P17" i="7"/>
  <c r="Q17" i="7" s="1"/>
  <c r="P18" i="7"/>
  <c r="Q18" i="7" s="1"/>
  <c r="P43" i="7"/>
  <c r="Q43" i="7" s="1"/>
  <c r="P44" i="7"/>
  <c r="Q44" i="7" s="1"/>
  <c r="P51" i="7"/>
  <c r="Q51" i="7" s="1"/>
  <c r="P41" i="7"/>
  <c r="Q41" i="7" s="1"/>
  <c r="P42" i="7"/>
  <c r="Q42" i="7" s="1"/>
  <c r="P23" i="7"/>
  <c r="Q23" i="7" s="1"/>
  <c r="K14" i="7"/>
  <c r="M16" i="7"/>
  <c r="K16" i="7"/>
  <c r="P14" i="7"/>
  <c r="Q14" i="7" s="1"/>
  <c r="M14" i="7"/>
  <c r="P15" i="7" l="1"/>
  <c r="Q15" i="7" s="1"/>
  <c r="M1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13" authorId="0" shapeId="0" xr:uid="{86615E07-8B98-494E-BC2E-FFE7A956578A}">
      <text>
        <r>
          <rPr>
            <b/>
            <sz val="8"/>
            <color indexed="81"/>
            <rFont val="Tahoma"/>
            <family val="2"/>
          </rPr>
          <t>Concentration: grams of analyte per litre of sample</t>
        </r>
      </text>
    </comment>
    <comment ref="O13" authorId="0" shapeId="0" xr:uid="{1D5199CD-5874-48BD-99AC-B0C3482090C9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Q13" authorId="0" shapeId="0" xr:uid="{8D330793-C84E-40C1-B0D6-6F2AAD89304E}">
      <text>
        <r>
          <rPr>
            <b/>
            <sz val="8"/>
            <color indexed="81"/>
            <rFont val="Tahoma"/>
            <family val="2"/>
          </rPr>
          <t>Concentration: grams of analyte 
per 100 grams of sample</t>
        </r>
      </text>
    </comment>
  </commentList>
</comments>
</file>

<file path=xl/sharedStrings.xml><?xml version="1.0" encoding="utf-8"?>
<sst xmlns="http://schemas.openxmlformats.org/spreadsheetml/2006/main" count="51" uniqueCount="34">
  <si>
    <t>Sample details</t>
  </si>
  <si>
    <t>Blank absorbance values</t>
  </si>
  <si>
    <r>
      <t>A</t>
    </r>
    <r>
      <rPr>
        <vertAlign val="subscript"/>
        <sz val="12"/>
        <rFont val="Source Sans Pro"/>
        <family val="2"/>
      </rPr>
      <t>1</t>
    </r>
  </si>
  <si>
    <r>
      <t>A</t>
    </r>
    <r>
      <rPr>
        <vertAlign val="subscript"/>
        <sz val="12"/>
        <rFont val="Source Sans Pro"/>
        <family val="2"/>
      </rPr>
      <t>2</t>
    </r>
  </si>
  <si>
    <t>Results</t>
  </si>
  <si>
    <t>is</t>
  </si>
  <si>
    <t>Sample identifier</t>
  </si>
  <si>
    <t>Sample volume 
(mL)</t>
  </si>
  <si>
    <t>Dilution 
(-fold)</t>
  </si>
  <si>
    <r>
      <t xml:space="preserve">   </t>
    </r>
    <r>
      <rPr>
        <b/>
        <sz val="10"/>
        <rFont val="Symbol"/>
        <family val="1"/>
        <charset val="2"/>
      </rPr>
      <t>D</t>
    </r>
    <r>
      <rPr>
        <b/>
        <sz val="10"/>
        <rFont val="Source Sans Pro"/>
        <family val="2"/>
      </rPr>
      <t>Abs Analyte</t>
    </r>
  </si>
  <si>
    <t>Analyte
(g/L)</t>
  </si>
  <si>
    <t>Sample
(g/L)</t>
  </si>
  <si>
    <t>Analyte (g/100g)</t>
  </si>
  <si>
    <t xml:space="preserve"> 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</si>
  <si>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</si>
  <si>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</si>
  <si>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</si>
  <si>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</si>
  <si>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If you have specific questions, please contact us directly:</t>
  </si>
  <si>
    <t>Technical Support:</t>
  </si>
  <si>
    <t>Megazyme Knowledge Base</t>
  </si>
  <si>
    <t>Customer Support and Sales Information:</t>
  </si>
  <si>
    <t>Customer Support</t>
  </si>
  <si>
    <t xml:space="preserve">The MegaCalc and its embodied calculations are, to Neogen®’s knowledge, correct.  However, your data and inputs, the method of collection, and conditions of use are outside the control of Neogen; thus, the accuracy of your results may vary.  No warranty, express or implied, is provided regarding the use of this tool.  
© 2025, Neogen Corporation.  All rights reserved.
Neogen, Megazyme, Liquid Ready, and MegaCalc are trademarks of Neogen Corporation. </t>
  </si>
  <si>
    <t>Sample absorbance values</t>
  </si>
  <si>
    <t>Change in absorbance</t>
  </si>
  <si>
    <r>
      <t>Concentration (g</t>
    </r>
    <r>
      <rPr>
        <vertAlign val="subscript"/>
        <sz val="9"/>
        <rFont val="Source Sans Pro"/>
        <family val="2"/>
      </rPr>
      <t>analyte</t>
    </r>
    <r>
      <rPr>
        <sz val="9"/>
        <rFont val="Source Sans Pro"/>
        <family val="2"/>
      </rPr>
      <t>/L</t>
    </r>
    <r>
      <rPr>
        <vertAlign val="subscript"/>
        <sz val="9"/>
        <rFont val="Source Sans Pro"/>
        <family val="2"/>
      </rPr>
      <t>sample</t>
    </r>
    <r>
      <rPr>
        <sz val="9"/>
        <rFont val="Source Sans Pro"/>
        <family val="2"/>
      </rPr>
      <t>)</t>
    </r>
  </si>
  <si>
    <r>
      <t>Concentration (g</t>
    </r>
    <r>
      <rPr>
        <b/>
        <vertAlign val="subscript"/>
        <sz val="10"/>
        <rFont val="Source Sans Pro"/>
        <family val="2"/>
      </rPr>
      <t>analyte</t>
    </r>
    <r>
      <rPr>
        <b/>
        <sz val="10"/>
        <rFont val="Source Sans Pro"/>
        <family val="2"/>
      </rPr>
      <t xml:space="preserve">/ </t>
    </r>
    <r>
      <rPr>
        <sz val="9"/>
        <rFont val="Source Sans Pro"/>
        <family val="2"/>
      </rPr>
      <t>100g</t>
    </r>
    <r>
      <rPr>
        <b/>
        <vertAlign val="subscript"/>
        <sz val="10"/>
        <rFont val="Source Sans Pro"/>
        <family val="2"/>
      </rPr>
      <t>sample</t>
    </r>
    <r>
      <rPr>
        <b/>
        <sz val="10"/>
        <rFont val="Source Sans Pro"/>
        <family val="2"/>
      </rPr>
      <t>)</t>
    </r>
  </si>
  <si>
    <r>
      <t>Thank you for choosing Megazyme</t>
    </r>
    <r>
      <rPr>
        <sz val="11"/>
        <rFont val="Aptos Narrow"/>
        <family val="2"/>
      </rPr>
      <t>®</t>
    </r>
    <r>
      <rPr>
        <sz val="11"/>
        <rFont val="Source Sans Pro"/>
        <family val="2"/>
      </rPr>
      <t xml:space="preserve"> by Neogen</t>
    </r>
    <r>
      <rPr>
        <sz val="11"/>
        <rFont val="Aptos Narrow"/>
        <family val="2"/>
      </rPr>
      <t>®</t>
    </r>
    <r>
      <rPr>
        <sz val="11"/>
        <rFont val="Source Sans Pro"/>
        <family val="2"/>
      </rPr>
      <t xml:space="preserve">
To further support you, our valued customer, we have developed the  Mega-Calc</t>
    </r>
    <r>
      <rPr>
        <sz val="11"/>
        <rFont val="Aptos Narrow"/>
        <family val="2"/>
      </rPr>
      <t>™</t>
    </r>
    <r>
      <rPr>
        <sz val="11"/>
        <rFont val="Source Sans Pro"/>
        <family val="2"/>
      </rPr>
      <t xml:space="preserve"> to assist you in calculating the concentration of analyte (as g/L or g/100 g) from raw absorbance data. </t>
    </r>
  </si>
  <si>
    <t>Instructions for Use of Mega-Calc</t>
  </si>
  <si>
    <r>
      <t xml:space="preserve">On the </t>
    </r>
    <r>
      <rPr>
        <b/>
        <sz val="11"/>
        <color rgb="FF006747"/>
        <rFont val="Source Sans Pro"/>
        <family val="2"/>
      </rPr>
      <t>Mega-Calc</t>
    </r>
    <r>
      <rPr>
        <sz val="11"/>
        <rFont val="Source Sans Pro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</si>
  <si>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</si>
  <si>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K-LATELQ 05/25</t>
  </si>
  <si>
    <r>
      <t>Welcome to Megazyme</t>
    </r>
    <r>
      <rPr>
        <b/>
        <sz val="12"/>
        <rFont val="Aptos Narrow"/>
        <family val="2"/>
      </rPr>
      <t>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</si>
</sst>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3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4"/>
      <name val="Gill Sans MT"/>
      <family val="2"/>
    </font>
    <font>
      <b/>
      <sz val="10"/>
      <name val="Symbol"/>
      <family val="1"/>
      <charset val="2"/>
    </font>
    <font>
      <sz val="10"/>
      <name val="Source Sans Pro"/>
      <family val="2"/>
    </font>
    <font>
      <b/>
      <sz val="12"/>
      <name val="Source Sans Pro"/>
      <family val="2"/>
    </font>
    <font>
      <b/>
      <sz val="10"/>
      <name val="Source Sans Pro"/>
      <family val="2"/>
    </font>
    <font>
      <u/>
      <sz val="10"/>
      <color indexed="12"/>
      <name val="Source Sans Pro"/>
      <family val="2"/>
    </font>
    <font>
      <sz val="11"/>
      <name val="Source Sans Pro"/>
      <family val="2"/>
    </font>
    <font>
      <b/>
      <sz val="11"/>
      <color rgb="FF006747"/>
      <name val="Source Sans Pro"/>
      <family val="2"/>
    </font>
    <font>
      <vertAlign val="subscript"/>
      <sz val="12"/>
      <name val="Source Sans Pro"/>
      <family val="2"/>
    </font>
    <font>
      <b/>
      <sz val="11"/>
      <name val="Source Sans Pro"/>
      <family val="2"/>
    </font>
    <font>
      <u/>
      <sz val="11"/>
      <color indexed="12"/>
      <name val="Source Sans Pro"/>
      <family val="2"/>
    </font>
    <font>
      <sz val="8"/>
      <name val="Source Sans Pro"/>
      <family val="2"/>
    </font>
    <font>
      <sz val="9"/>
      <name val="Source Sans Pro"/>
      <family val="2"/>
    </font>
    <font>
      <vertAlign val="subscript"/>
      <sz val="9"/>
      <name val="Source Sans Pro"/>
      <family val="2"/>
    </font>
    <font>
      <b/>
      <vertAlign val="subscript"/>
      <sz val="10"/>
      <name val="Source Sans Pro"/>
      <family val="2"/>
    </font>
    <font>
      <sz val="11"/>
      <name val="Aptos Narrow"/>
      <family val="2"/>
    </font>
    <font>
      <b/>
      <sz val="12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6747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top"/>
    </xf>
    <xf numFmtId="0" fontId="4" fillId="2" borderId="0" xfId="1" applyFill="1" applyAlignment="1" applyProtection="1">
      <alignment horizontal="right" vertical="top" wrapText="1"/>
    </xf>
    <xf numFmtId="0" fontId="1" fillId="5" borderId="0" xfId="0" applyFont="1" applyFill="1"/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left" vertical="top" wrapText="1"/>
    </xf>
    <xf numFmtId="0" fontId="1" fillId="6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quotePrefix="1" applyFont="1" applyFill="1" applyAlignment="1">
      <alignment horizontal="center" vertical="top" wrapText="1"/>
    </xf>
    <xf numFmtId="0" fontId="11" fillId="2" borderId="0" xfId="1" applyFont="1" applyFill="1" applyAlignment="1" applyProtection="1">
      <alignment horizontal="right" vertical="top" wrapText="1"/>
    </xf>
    <xf numFmtId="164" fontId="8" fillId="2" borderId="0" xfId="0" applyNumberFormat="1" applyFont="1" applyFill="1" applyAlignment="1">
      <alignment horizontal="left"/>
    </xf>
    <xf numFmtId="0" fontId="12" fillId="2" borderId="0" xfId="0" applyFont="1" applyFill="1"/>
    <xf numFmtId="0" fontId="8" fillId="2" borderId="0" xfId="0" applyFont="1" applyFill="1" applyAlignment="1">
      <alignment horizontal="left"/>
    </xf>
    <xf numFmtId="164" fontId="10" fillId="2" borderId="0" xfId="0" applyNumberFormat="1" applyFont="1" applyFill="1" applyAlignment="1">
      <alignment horizontal="left"/>
    </xf>
    <xf numFmtId="164" fontId="8" fillId="3" borderId="3" xfId="0" applyNumberFormat="1" applyFont="1" applyFill="1" applyBorder="1"/>
    <xf numFmtId="164" fontId="8" fillId="3" borderId="4" xfId="0" applyNumberFormat="1" applyFont="1" applyFill="1" applyBorder="1"/>
    <xf numFmtId="164" fontId="8" fillId="3" borderId="5" xfId="0" applyNumberFormat="1" applyFont="1" applyFill="1" applyBorder="1"/>
    <xf numFmtId="0" fontId="8" fillId="0" borderId="0" xfId="0" applyFont="1"/>
    <xf numFmtId="0" fontId="10" fillId="2" borderId="0" xfId="0" applyFont="1" applyFill="1"/>
    <xf numFmtId="0" fontId="9" fillId="2" borderId="2" xfId="0" applyFont="1" applyFill="1" applyBorder="1" applyAlignment="1">
      <alignment horizontal="center" vertical="top" wrapText="1"/>
    </xf>
    <xf numFmtId="164" fontId="8" fillId="3" borderId="2" xfId="0" applyNumberFormat="1" applyFont="1" applyFill="1" applyBorder="1"/>
    <xf numFmtId="16" fontId="8" fillId="2" borderId="0" xfId="0" applyNumberFormat="1" applyFont="1" applyFill="1"/>
    <xf numFmtId="0" fontId="10" fillId="2" borderId="0" xfId="0" applyFont="1" applyFill="1" applyAlignment="1">
      <alignment horizontal="left" vertical="top" wrapText="1"/>
    </xf>
    <xf numFmtId="0" fontId="10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3" borderId="6" xfId="0" applyFont="1" applyFill="1" applyBorder="1"/>
    <xf numFmtId="164" fontId="8" fillId="3" borderId="6" xfId="0" applyNumberFormat="1" applyFont="1" applyFill="1" applyBorder="1"/>
    <xf numFmtId="2" fontId="8" fillId="3" borderId="6" xfId="0" applyNumberFormat="1" applyFont="1" applyFill="1" applyBorder="1"/>
    <xf numFmtId="165" fontId="8" fillId="2" borderId="6" xfId="0" applyNumberFormat="1" applyFont="1" applyFill="1" applyBorder="1"/>
    <xf numFmtId="165" fontId="8" fillId="3" borderId="6" xfId="0" applyNumberFormat="1" applyFont="1" applyFill="1" applyBorder="1"/>
    <xf numFmtId="164" fontId="8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/>
    </xf>
    <xf numFmtId="164" fontId="12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wrapText="1"/>
    </xf>
    <xf numFmtId="0" fontId="15" fillId="2" borderId="0" xfId="0" applyFont="1" applyFill="1"/>
    <xf numFmtId="0" fontId="12" fillId="2" borderId="0" xfId="0" applyFont="1" applyFill="1" applyAlignment="1">
      <alignment wrapText="1"/>
    </xf>
    <xf numFmtId="0" fontId="16" fillId="2" borderId="0" xfId="1" applyFont="1" applyFill="1" applyAlignment="1" applyProtection="1"/>
    <xf numFmtId="0" fontId="12" fillId="2" borderId="0" xfId="1" applyFont="1" applyFill="1" applyAlignment="1" applyProtection="1">
      <alignment wrapText="1"/>
    </xf>
    <xf numFmtId="0" fontId="15" fillId="0" borderId="0" xfId="0" applyFont="1"/>
    <xf numFmtId="0" fontId="16" fillId="2" borderId="0" xfId="1" applyFont="1" applyFill="1" applyAlignment="1" applyProtection="1">
      <alignment wrapText="1"/>
    </xf>
    <xf numFmtId="0" fontId="8" fillId="5" borderId="0" xfId="0" applyFont="1" applyFill="1"/>
    <xf numFmtId="0" fontId="8" fillId="2" borderId="0" xfId="0" applyFont="1" applyFill="1" applyAlignment="1">
      <alignment horizontal="center"/>
    </xf>
    <xf numFmtId="164" fontId="8" fillId="2" borderId="0" xfId="0" applyNumberFormat="1" applyFont="1" applyFill="1"/>
    <xf numFmtId="164" fontId="8" fillId="3" borderId="2" xfId="0" applyNumberFormat="1" applyFont="1" applyFill="1" applyBorder="1" applyProtection="1">
      <protection locked="0"/>
    </xf>
    <xf numFmtId="164" fontId="8" fillId="2" borderId="2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 wrapText="1"/>
    </xf>
    <xf numFmtId="0" fontId="8" fillId="2" borderId="7" xfId="0" applyFont="1" applyFill="1" applyBorder="1"/>
    <xf numFmtId="0" fontId="8" fillId="3" borderId="6" xfId="0" applyFont="1" applyFill="1" applyBorder="1" applyProtection="1">
      <protection locked="0"/>
    </xf>
    <xf numFmtId="164" fontId="8" fillId="3" borderId="6" xfId="0" applyNumberFormat="1" applyFont="1" applyFill="1" applyBorder="1" applyProtection="1">
      <protection locked="0"/>
    </xf>
    <xf numFmtId="0" fontId="8" fillId="2" borderId="1" xfId="0" applyFont="1" applyFill="1" applyBorder="1"/>
    <xf numFmtId="0" fontId="8" fillId="4" borderId="6" xfId="0" applyFont="1" applyFill="1" applyBorder="1"/>
    <xf numFmtId="164" fontId="8" fillId="2" borderId="6" xfId="0" applyNumberFormat="1" applyFont="1" applyFill="1" applyBorder="1"/>
    <xf numFmtId="165" fontId="8" fillId="3" borderId="6" xfId="0" applyNumberFormat="1" applyFont="1" applyFill="1" applyBorder="1" applyProtection="1">
      <protection locked="0"/>
    </xf>
    <xf numFmtId="0" fontId="8" fillId="2" borderId="2" xfId="0" applyFont="1" applyFill="1" applyBorder="1"/>
    <xf numFmtId="0" fontId="8" fillId="3" borderId="2" xfId="0" applyFont="1" applyFill="1" applyBorder="1" applyProtection="1">
      <protection locked="0"/>
    </xf>
    <xf numFmtId="0" fontId="8" fillId="4" borderId="2" xfId="0" applyFont="1" applyFill="1" applyBorder="1"/>
    <xf numFmtId="164" fontId="8" fillId="2" borderId="2" xfId="0" applyNumberFormat="1" applyFont="1" applyFill="1" applyBorder="1"/>
    <xf numFmtId="165" fontId="8" fillId="2" borderId="2" xfId="0" applyNumberFormat="1" applyFont="1" applyFill="1" applyBorder="1"/>
    <xf numFmtId="165" fontId="8" fillId="3" borderId="2" xfId="0" applyNumberFormat="1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164" fontId="8" fillId="2" borderId="0" xfId="0" applyNumberFormat="1" applyFont="1" applyFill="1" applyProtection="1">
      <protection locked="0"/>
    </xf>
    <xf numFmtId="0" fontId="4" fillId="2" borderId="0" xfId="1" applyFill="1" applyAlignment="1" applyProtection="1"/>
    <xf numFmtId="2" fontId="8" fillId="6" borderId="6" xfId="0" applyNumberFormat="1" applyFont="1" applyFill="1" applyBorder="1"/>
    <xf numFmtId="2" fontId="8" fillId="6" borderId="2" xfId="0" applyNumberFormat="1" applyFont="1" applyFill="1" applyBorder="1"/>
    <xf numFmtId="0" fontId="12" fillId="2" borderId="0" xfId="0" applyFont="1" applyFill="1" applyAlignment="1">
      <alignment vertical="top" wrapText="1"/>
    </xf>
    <xf numFmtId="0" fontId="12" fillId="0" borderId="0" xfId="0" applyFont="1"/>
    <xf numFmtId="0" fontId="12" fillId="2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7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/>
    </xf>
    <xf numFmtId="164" fontId="8" fillId="3" borderId="3" xfId="0" applyNumberFormat="1" applyFont="1" applyFill="1" applyBorder="1" applyAlignment="1" applyProtection="1">
      <alignment horizontal="left"/>
      <protection locked="0"/>
    </xf>
    <xf numFmtId="164" fontId="8" fillId="3" borderId="4" xfId="0" applyNumberFormat="1" applyFont="1" applyFill="1" applyBorder="1" applyAlignment="1" applyProtection="1">
      <alignment horizontal="left"/>
      <protection locked="0"/>
    </xf>
    <xf numFmtId="164" fontId="8" fillId="3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hyperlink" Target="#MegaCalc!A1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11</xdr:row>
      <xdr:rowOff>104775</xdr:rowOff>
    </xdr:from>
    <xdr:to>
      <xdr:col>6</xdr:col>
      <xdr:colOff>114300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5A19AA9E-A322-4032-82B1-FE51578B6424}"/>
            </a:ext>
          </a:extLst>
        </xdr:cNvPr>
        <xdr:cNvSpPr>
          <a:spLocks noChangeArrowheads="1"/>
        </xdr:cNvSpPr>
      </xdr:nvSpPr>
      <xdr:spPr bwMode="auto">
        <a:xfrm>
          <a:off x="600075" y="3838575"/>
          <a:ext cx="27813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1. Enter sample details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7</xdr:col>
      <xdr:colOff>352425</xdr:colOff>
      <xdr:row>15</xdr:row>
      <xdr:rowOff>238125</xdr:rowOff>
    </xdr:from>
    <xdr:to>
      <xdr:col>14</xdr:col>
      <xdr:colOff>171450</xdr:colOff>
      <xdr:row>17</xdr:row>
      <xdr:rowOff>114300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6F8233DC-C4D1-4AED-B64F-3D6E52ADCF33}"/>
            </a:ext>
          </a:extLst>
        </xdr:cNvPr>
        <xdr:cNvSpPr>
          <a:spLocks noChangeArrowheads="1"/>
        </xdr:cNvSpPr>
      </xdr:nvSpPr>
      <xdr:spPr bwMode="auto">
        <a:xfrm>
          <a:off x="4171950" y="5238750"/>
          <a:ext cx="38385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3. Insert absorbance values for the samples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2</xdr:col>
      <xdr:colOff>15240</xdr:colOff>
      <xdr:row>8</xdr:row>
      <xdr:rowOff>87629</xdr:rowOff>
    </xdr:from>
    <xdr:to>
      <xdr:col>3</xdr:col>
      <xdr:colOff>895350</xdr:colOff>
      <xdr:row>8</xdr:row>
      <xdr:rowOff>295274</xdr:rowOff>
    </xdr:to>
    <xdr:sp macro="" textlink="">
      <xdr:nvSpPr>
        <xdr:cNvPr id="6187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119768-9329-40CE-BC70-FFA9F21AA925}"/>
            </a:ext>
          </a:extLst>
        </xdr:cNvPr>
        <xdr:cNvSpPr txBox="1">
          <a:spLocks noChangeArrowheads="1"/>
        </xdr:cNvSpPr>
      </xdr:nvSpPr>
      <xdr:spPr bwMode="auto">
        <a:xfrm>
          <a:off x="243840" y="2678429"/>
          <a:ext cx="1813560" cy="207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438150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03DF4F-2444-4E4F-99B1-70A16452DDEB}"/>
            </a:ext>
          </a:extLst>
        </xdr:cNvPr>
        <xdr:cNvSpPr txBox="1">
          <a:spLocks noChangeArrowheads="1"/>
        </xdr:cNvSpPr>
      </xdr:nvSpPr>
      <xdr:spPr bwMode="auto">
        <a:xfrm>
          <a:off x="276225" y="12020550"/>
          <a:ext cx="13049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7</xdr:col>
      <xdr:colOff>342900</xdr:colOff>
      <xdr:row>12</xdr:row>
      <xdr:rowOff>190500</xdr:rowOff>
    </xdr:from>
    <xdr:to>
      <xdr:col>14</xdr:col>
      <xdr:colOff>304800</xdr:colOff>
      <xdr:row>14</xdr:row>
      <xdr:rowOff>238125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9BC93151-6776-4AAE-B024-3870575DAAC4}"/>
            </a:ext>
          </a:extLst>
        </xdr:cNvPr>
        <xdr:cNvSpPr>
          <a:spLocks noChangeArrowheads="1"/>
        </xdr:cNvSpPr>
      </xdr:nvSpPr>
      <xdr:spPr bwMode="auto">
        <a:xfrm>
          <a:off x="4162425" y="4086225"/>
          <a:ext cx="4143375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2. Insert absorbance values for the blank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If duplicate blanks have been run, insert both sets of data and the program will automatically use the average values. If a single set of values are input, these will be used.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2</xdr:col>
      <xdr:colOff>95250</xdr:colOff>
      <xdr:row>25</xdr:row>
      <xdr:rowOff>167639</xdr:rowOff>
    </xdr:from>
    <xdr:to>
      <xdr:col>6</xdr:col>
      <xdr:colOff>293370</xdr:colOff>
      <xdr:row>32</xdr:row>
      <xdr:rowOff>161924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5F446AE3-08F9-45BD-85A5-29D63BF844D3}"/>
            </a:ext>
          </a:extLst>
        </xdr:cNvPr>
        <xdr:cNvSpPr>
          <a:spLocks noChangeArrowheads="1"/>
        </xdr:cNvSpPr>
      </xdr:nvSpPr>
      <xdr:spPr bwMode="auto">
        <a:xfrm>
          <a:off x="323850" y="8673464"/>
          <a:ext cx="3322320" cy="14611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4. Extinction coefficient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The calculations are set for readings at 340 nm [extinction coefficient for NADH of 6.3 (1 x mol</a:t>
          </a:r>
          <a:r>
            <a:rPr lang="en-GB" sz="1100" b="0" i="0" u="none" strike="noStrike" baseline="3000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x cm</a:t>
          </a:r>
          <a:r>
            <a:rPr lang="en-GB" sz="1100" b="0" i="0" u="none" strike="noStrike" baseline="3000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)].  For absorbance readings at 365 nm (Hg lamp; ext. coeff. 3.4) multiply the calculated values by 1.8529. For absorbance readings at 334 nm (Hg lamp; ext. coeff. 6.18) multiply the calculated values by 1.0194.   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9</xdr:col>
      <xdr:colOff>0</xdr:colOff>
      <xdr:row>31</xdr:row>
      <xdr:rowOff>19050</xdr:rowOff>
    </xdr:from>
    <xdr:to>
      <xdr:col>14</xdr:col>
      <xdr:colOff>314325</xdr:colOff>
      <xdr:row>35</xdr:row>
      <xdr:rowOff>9525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0450083E-D327-4DD0-AD66-DFA4152E3D3C}"/>
            </a:ext>
          </a:extLst>
        </xdr:cNvPr>
        <xdr:cNvSpPr>
          <a:spLocks noChangeArrowheads="1"/>
        </xdr:cNvSpPr>
      </xdr:nvSpPr>
      <xdr:spPr bwMode="auto">
        <a:xfrm>
          <a:off x="5114925" y="8505825"/>
          <a:ext cx="303847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5.  Sample dilution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If samples are diluted before assay, enter the dilution (e.g. 10 for 10-fold).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13</xdr:col>
      <xdr:colOff>106680</xdr:colOff>
      <xdr:row>6</xdr:row>
      <xdr:rowOff>548640</xdr:rowOff>
    </xdr:from>
    <xdr:to>
      <xdr:col>15</xdr:col>
      <xdr:colOff>87630</xdr:colOff>
      <xdr:row>7</xdr:row>
      <xdr:rowOff>220980</xdr:rowOff>
    </xdr:to>
    <xdr:sp macro="" textlink="">
      <xdr:nvSpPr>
        <xdr:cNvPr id="6213" name="Text Box 6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D7BD74-02EF-4C8A-8D3F-C71E084CD61E}"/>
            </a:ext>
          </a:extLst>
        </xdr:cNvPr>
        <xdr:cNvSpPr txBox="1">
          <a:spLocks noChangeArrowheads="1"/>
        </xdr:cNvSpPr>
      </xdr:nvSpPr>
      <xdr:spPr bwMode="auto">
        <a:xfrm>
          <a:off x="7612380" y="1901190"/>
          <a:ext cx="1257300" cy="2247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13</xdr:col>
      <xdr:colOff>83820</xdr:colOff>
      <xdr:row>6</xdr:row>
      <xdr:rowOff>257175</xdr:rowOff>
    </xdr:from>
    <xdr:to>
      <xdr:col>14</xdr:col>
      <xdr:colOff>481965</xdr:colOff>
      <xdr:row>6</xdr:row>
      <xdr:rowOff>430530</xdr:rowOff>
    </xdr:to>
    <xdr:sp macro="" textlink="">
      <xdr:nvSpPr>
        <xdr:cNvPr id="6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A8FEEC-0065-4657-80D8-A29F2453F384}"/>
            </a:ext>
          </a:extLst>
        </xdr:cNvPr>
        <xdr:cNvSpPr txBox="1">
          <a:spLocks noChangeArrowheads="1"/>
        </xdr:cNvSpPr>
      </xdr:nvSpPr>
      <xdr:spPr bwMode="auto">
        <a:xfrm>
          <a:off x="7589520" y="1609725"/>
          <a:ext cx="1122045" cy="1733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>
    <xdr:from>
      <xdr:col>7</xdr:col>
      <xdr:colOff>544830</xdr:colOff>
      <xdr:row>22</xdr:row>
      <xdr:rowOff>100965</xdr:rowOff>
    </xdr:from>
    <xdr:to>
      <xdr:col>11</xdr:col>
      <xdr:colOff>439103</xdr:colOff>
      <xdr:row>31</xdr:row>
      <xdr:rowOff>15240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44479CDD-2627-48F2-8E04-2917A2B7B44A}"/>
            </a:ext>
          </a:extLst>
        </xdr:cNvPr>
        <xdr:cNvCxnSpPr>
          <a:stCxn id="6209" idx="0"/>
        </xdr:cNvCxnSpPr>
      </xdr:nvCxnSpPr>
      <xdr:spPr bwMode="auto">
        <a:xfrm flipH="1" flipV="1">
          <a:off x="4469130" y="7978140"/>
          <a:ext cx="2208848" cy="18002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504825</xdr:colOff>
      <xdr:row>16</xdr:row>
      <xdr:rowOff>158115</xdr:rowOff>
    </xdr:from>
    <xdr:to>
      <xdr:col>7</xdr:col>
      <xdr:colOff>354330</xdr:colOff>
      <xdr:row>22</xdr:row>
      <xdr:rowOff>9525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2AD4C740-6344-4A06-86CE-53D2104B2E0B}"/>
            </a:ext>
          </a:extLst>
        </xdr:cNvPr>
        <xdr:cNvCxnSpPr>
          <a:stCxn id="6157" idx="1"/>
        </xdr:cNvCxnSpPr>
      </xdr:nvCxnSpPr>
      <xdr:spPr bwMode="auto">
        <a:xfrm flipH="1">
          <a:off x="2714625" y="5492115"/>
          <a:ext cx="1564005" cy="239458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542925</xdr:colOff>
      <xdr:row>13</xdr:row>
      <xdr:rowOff>19050</xdr:rowOff>
    </xdr:from>
    <xdr:to>
      <xdr:col>7</xdr:col>
      <xdr:colOff>342900</xdr:colOff>
      <xdr:row>15</xdr:row>
      <xdr:rowOff>209550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332497AC-879E-48C7-9DC2-CB45A8E6820D}"/>
            </a:ext>
          </a:extLst>
        </xdr:cNvPr>
        <xdr:cNvCxnSpPr>
          <a:stCxn id="6155" idx="1"/>
        </xdr:cNvCxnSpPr>
      </xdr:nvCxnSpPr>
      <xdr:spPr bwMode="auto">
        <a:xfrm flipH="1">
          <a:off x="3257550" y="4495800"/>
          <a:ext cx="904875" cy="6858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870585</xdr:colOff>
      <xdr:row>12</xdr:row>
      <xdr:rowOff>243840</xdr:rowOff>
    </xdr:from>
    <xdr:to>
      <xdr:col>4</xdr:col>
      <xdr:colOff>400050</xdr:colOff>
      <xdr:row>13</xdr:row>
      <xdr:rowOff>85725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4624A44B-9CDC-48F0-B61D-B513301CC05C}"/>
            </a:ext>
          </a:extLst>
        </xdr:cNvPr>
        <xdr:cNvCxnSpPr>
          <a:stCxn id="6152" idx="2"/>
        </xdr:cNvCxnSpPr>
      </xdr:nvCxnSpPr>
      <xdr:spPr bwMode="auto">
        <a:xfrm>
          <a:off x="2032635" y="4225290"/>
          <a:ext cx="577215" cy="43243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298175</xdr:colOff>
      <xdr:row>4</xdr:row>
      <xdr:rowOff>114300</xdr:rowOff>
    </xdr:from>
    <xdr:to>
      <xdr:col>10</xdr:col>
      <xdr:colOff>468747</xdr:colOff>
      <xdr:row>5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FF1711-41FE-4140-8A0E-833E2B79EEDB}"/>
            </a:ext>
          </a:extLst>
        </xdr:cNvPr>
        <xdr:cNvSpPr txBox="1"/>
      </xdr:nvSpPr>
      <xdr:spPr>
        <a:xfrm>
          <a:off x="1441175" y="1066800"/>
          <a:ext cx="4411268" cy="231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L-Lactic</a:t>
          </a:r>
          <a:r>
            <a:rPr lang="en-IE" sz="1400" baseline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Acid 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(Liquid Ready</a:t>
          </a:r>
          <a:r>
            <a:rPr lang="en-IE" sz="1400" baseline="300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TM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(K-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LATELQ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 </a:t>
          </a:r>
          <a:r>
            <a: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 Instructions</a:t>
          </a:r>
        </a:p>
      </xdr:txBody>
    </xdr:sp>
    <xdr:clientData/>
  </xdr:twoCellAnchor>
  <xdr:twoCellAnchor>
    <xdr:from>
      <xdr:col>2</xdr:col>
      <xdr:colOff>8282</xdr:colOff>
      <xdr:row>1</xdr:row>
      <xdr:rowOff>140804</xdr:rowOff>
    </xdr:from>
    <xdr:to>
      <xdr:col>15</xdr:col>
      <xdr:colOff>91108</xdr:colOff>
      <xdr:row>5</xdr:row>
      <xdr:rowOff>8284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4F76142E-06FC-4EA6-8E6A-B5D0D3E4C660}"/>
            </a:ext>
          </a:extLst>
        </xdr:cNvPr>
        <xdr:cNvGrpSpPr/>
      </xdr:nvGrpSpPr>
      <xdr:grpSpPr>
        <a:xfrm>
          <a:off x="240195" y="240195"/>
          <a:ext cx="8398565" cy="952502"/>
          <a:chOff x="85725" y="245190"/>
          <a:chExt cx="9591676" cy="1031159"/>
        </a:xfrm>
      </xdr:grpSpPr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ACE7CCB4-C1E2-AB89-C807-5FBBBEC67C74}"/>
              </a:ext>
            </a:extLst>
          </xdr:cNvPr>
          <xdr:cNvSpPr txBox="1"/>
        </xdr:nvSpPr>
        <xdr:spPr>
          <a:xfrm>
            <a:off x="85725" y="775744"/>
            <a:ext cx="6554458" cy="348206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L-Lactic Acid (Liquid Ready™)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(K-LATELQ) </a:t>
            </a:r>
            <a:r>
              <a:rPr lang="en-IE" sz="1400" b="0">
                <a:solidFill>
                  <a:schemeClr val="bg1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- Instructions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CE3E06FE-EE70-7871-333B-323F415971AC}"/>
              </a:ext>
            </a:extLst>
          </xdr:cNvPr>
          <xdr:cNvSpPr txBox="1"/>
        </xdr:nvSpPr>
        <xdr:spPr>
          <a:xfrm>
            <a:off x="85725" y="314325"/>
            <a:ext cx="6554458" cy="357596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20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Mega-Calc™ Data Calculator</a:t>
            </a:r>
            <a:endParaRPr lang="en-IE" sz="20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  <xdr:pic>
        <xdr:nvPicPr>
          <xdr:cNvPr id="8" name="Picture 7">
            <a:extLst>
              <a:ext uri="{FF2B5EF4-FFF2-40B4-BE49-F238E27FC236}">
                <a16:creationId xmlns:a16="http://schemas.microsoft.com/office/drawing/2014/main" id="{2A7E8ABF-40D0-DC76-EE62-25178A3E71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86551" y="245190"/>
            <a:ext cx="2990850" cy="1031159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381000</xdr:colOff>
      <xdr:row>2</xdr:row>
      <xdr:rowOff>181536</xdr:rowOff>
    </xdr:from>
    <xdr:to>
      <xdr:col>16</xdr:col>
      <xdr:colOff>447675</xdr:colOff>
      <xdr:row>3</xdr:row>
      <xdr:rowOff>172011</xdr:rowOff>
    </xdr:to>
    <xdr:sp macro="" textlink="">
      <xdr:nvSpPr>
        <xdr:cNvPr id="2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3EC092-B996-4A6E-B360-AB39BA9FBF45}"/>
            </a:ext>
          </a:extLst>
        </xdr:cNvPr>
        <xdr:cNvSpPr txBox="1">
          <a:spLocks noChangeArrowheads="1"/>
        </xdr:cNvSpPr>
      </xdr:nvSpPr>
      <xdr:spPr bwMode="auto">
        <a:xfrm>
          <a:off x="7658100" y="1551231"/>
          <a:ext cx="750570" cy="1790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14</xdr:col>
      <xdr:colOff>381000</xdr:colOff>
      <xdr:row>3</xdr:row>
      <xdr:rowOff>181536</xdr:rowOff>
    </xdr:from>
    <xdr:to>
      <xdr:col>16</xdr:col>
      <xdr:colOff>447675</xdr:colOff>
      <xdr:row>5</xdr:row>
      <xdr:rowOff>10086</xdr:rowOff>
    </xdr:to>
    <xdr:sp macro="" textlink="">
      <xdr:nvSpPr>
        <xdr:cNvPr id="3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9FD4B8-7E9E-4896-98C9-501B1B9814A8}"/>
            </a:ext>
          </a:extLst>
        </xdr:cNvPr>
        <xdr:cNvSpPr txBox="1">
          <a:spLocks noChangeArrowheads="1"/>
        </xdr:cNvSpPr>
      </xdr:nvSpPr>
      <xdr:spPr bwMode="auto">
        <a:xfrm>
          <a:off x="7658100" y="1741731"/>
          <a:ext cx="750570" cy="232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2</xdr:col>
      <xdr:colOff>19050</xdr:colOff>
      <xdr:row>53</xdr:row>
      <xdr:rowOff>171450</xdr:rowOff>
    </xdr:from>
    <xdr:to>
      <xdr:col>4</xdr:col>
      <xdr:colOff>114300</xdr:colOff>
      <xdr:row>54</xdr:row>
      <xdr:rowOff>161925</xdr:rowOff>
    </xdr:to>
    <xdr:sp macro="" textlink="">
      <xdr:nvSpPr>
        <xdr:cNvPr id="4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805659-5449-45DC-AA8E-E878B7E1B3C3}"/>
            </a:ext>
          </a:extLst>
        </xdr:cNvPr>
        <xdr:cNvSpPr txBox="1">
          <a:spLocks noChangeArrowheads="1"/>
        </xdr:cNvSpPr>
      </xdr:nvSpPr>
      <xdr:spPr bwMode="auto">
        <a:xfrm>
          <a:off x="120015" y="21036915"/>
          <a:ext cx="1356360" cy="205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3</xdr:col>
      <xdr:colOff>85725</xdr:colOff>
      <xdr:row>1</xdr:row>
      <xdr:rowOff>790575</xdr:rowOff>
    </xdr:from>
    <xdr:to>
      <xdr:col>12</xdr:col>
      <xdr:colOff>177800</xdr:colOff>
      <xdr:row>1</xdr:row>
      <xdr:rowOff>1019174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6CDAB06-5F16-4176-A26C-6FAC2A2B22E7}"/>
            </a:ext>
          </a:extLst>
        </xdr:cNvPr>
        <xdr:cNvSpPr txBox="1"/>
      </xdr:nvSpPr>
      <xdr:spPr>
        <a:xfrm>
          <a:off x="428625" y="885825"/>
          <a:ext cx="4826000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L-Lactic</a:t>
          </a:r>
          <a:r>
            <a:rPr lang="en-IE" sz="1400" baseline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Acid 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(Liquid Ready</a:t>
          </a:r>
          <a:r>
            <a:rPr lang="en-IE" sz="1100" baseline="30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TM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(K-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LATELQ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 </a:t>
          </a:r>
          <a:r>
            <a: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 Determination</a:t>
          </a:r>
        </a:p>
      </xdr:txBody>
    </xdr:sp>
    <xdr:clientData/>
  </xdr:twoCellAnchor>
  <xdr:twoCellAnchor>
    <xdr:from>
      <xdr:col>0</xdr:col>
      <xdr:colOff>47625</xdr:colOff>
      <xdr:row>1</xdr:row>
      <xdr:rowOff>133350</xdr:rowOff>
    </xdr:from>
    <xdr:to>
      <xdr:col>18</xdr:col>
      <xdr:colOff>47625</xdr:colOff>
      <xdr:row>1</xdr:row>
      <xdr:rowOff>990600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3CF0E454-606A-43E3-94F7-A573446CB544}"/>
            </a:ext>
          </a:extLst>
        </xdr:cNvPr>
        <xdr:cNvGrpSpPr/>
      </xdr:nvGrpSpPr>
      <xdr:grpSpPr>
        <a:xfrm>
          <a:off x="47625" y="228600"/>
          <a:ext cx="7496175" cy="857250"/>
          <a:chOff x="85725" y="245190"/>
          <a:chExt cx="9591676" cy="1031159"/>
        </a:xfrm>
      </xdr:grpSpPr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309FCF04-8796-73F1-C0C1-A040A3C14D4D}"/>
              </a:ext>
            </a:extLst>
          </xdr:cNvPr>
          <xdr:cNvSpPr txBox="1"/>
        </xdr:nvSpPr>
        <xdr:spPr>
          <a:xfrm>
            <a:off x="85725" y="775744"/>
            <a:ext cx="6554458" cy="348206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L-Lactic Acid (Liquid Ready™)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(K-LATELQ) </a:t>
            </a:r>
            <a:r>
              <a:rPr lang="en-IE" sz="1400" b="0">
                <a:solidFill>
                  <a:schemeClr val="bg1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- Determination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42289190-105F-63B8-58AF-22AB30830595}"/>
              </a:ext>
            </a:extLst>
          </xdr:cNvPr>
          <xdr:cNvSpPr txBox="1"/>
        </xdr:nvSpPr>
        <xdr:spPr>
          <a:xfrm>
            <a:off x="85725" y="314325"/>
            <a:ext cx="6554458" cy="357596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20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Mega-Calc™ Data Calculator</a:t>
            </a:r>
            <a:endParaRPr lang="en-IE" sz="20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1DA8E398-170B-DC7E-FF27-EEA15F49B3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86551" y="245190"/>
            <a:ext cx="2990850" cy="103115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egazyme.com/worldwide-distribution" TargetMode="External"/><Relationship Id="rId2" Type="http://schemas.openxmlformats.org/officeDocument/2006/relationships/hyperlink" Target="https://support.megazyme.com/support/home" TargetMode="External"/><Relationship Id="rId1" Type="http://schemas.openxmlformats.org/officeDocument/2006/relationships/hyperlink" Target="https://www.megazyme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topLeftCell="C1" zoomScale="115" zoomScaleNormal="115" zoomScaleSheetLayoutView="55" workbookViewId="0">
      <selection activeCell="Q9" sqref="Q9"/>
    </sheetView>
  </sheetViews>
  <sheetFormatPr defaultColWidth="12.28515625" defaultRowHeight="15" x14ac:dyDescent="0.3"/>
  <cols>
    <col min="1" max="2" width="1.7109375" style="9" customWidth="1"/>
    <col min="3" max="3" width="13.7109375" style="10" customWidth="1"/>
    <col min="4" max="4" width="15.28515625" style="9" customWidth="1"/>
    <col min="5" max="7" width="8.28515625" style="9" customWidth="1"/>
    <col min="8" max="8" width="11.140625" style="9" customWidth="1"/>
    <col min="9" max="9" width="1.7109375" style="9" customWidth="1"/>
    <col min="10" max="11" width="10.42578125" style="9" customWidth="1"/>
    <col min="12" max="12" width="9.28515625" style="9" customWidth="1"/>
    <col min="13" max="13" width="9.140625" style="9" customWidth="1"/>
    <col min="14" max="14" width="10.5703125" style="9" customWidth="1"/>
    <col min="15" max="15" width="8" style="9" customWidth="1"/>
    <col min="16" max="16" width="1.7109375" style="9" customWidth="1"/>
    <col min="17" max="17" width="130.28515625" style="9" customWidth="1"/>
    <col min="18" max="16384" width="12.28515625" style="9"/>
  </cols>
  <sheetData>
    <row r="1" spans="2:16" ht="7.9" customHeight="1" x14ac:dyDescent="0.3"/>
    <row r="2" spans="2:16" ht="13.9" customHeight="1" x14ac:dyDescent="0.3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27" customHeight="1" x14ac:dyDescent="0.3">
      <c r="B3" s="1"/>
      <c r="C3" s="2"/>
      <c r="D3" s="5"/>
      <c r="E3" s="5"/>
      <c r="F3" s="5"/>
      <c r="G3" s="5"/>
      <c r="H3" s="5"/>
      <c r="I3" s="5"/>
      <c r="J3" s="5"/>
      <c r="K3" s="5"/>
      <c r="L3" s="5"/>
      <c r="M3" s="8"/>
      <c r="N3" s="1"/>
      <c r="O3" s="1"/>
      <c r="P3" s="1"/>
    </row>
    <row r="4" spans="2:16" ht="27" customHeight="1" x14ac:dyDescent="0.3">
      <c r="B4" s="1"/>
      <c r="C4" s="2"/>
      <c r="D4" s="5"/>
      <c r="E4" s="5"/>
      <c r="F4" s="5"/>
      <c r="G4" s="5"/>
      <c r="H4" s="5"/>
      <c r="I4" s="5"/>
      <c r="J4" s="5"/>
      <c r="K4" s="5"/>
      <c r="L4" s="5"/>
      <c r="M4" s="8"/>
      <c r="N4" s="1"/>
      <c r="O4" s="1"/>
      <c r="P4" s="1"/>
    </row>
    <row r="5" spans="2:16" ht="18.399999999999999" customHeight="1" x14ac:dyDescent="0.3">
      <c r="B5" s="1"/>
      <c r="C5" s="2"/>
      <c r="D5" s="7"/>
      <c r="E5" s="7"/>
      <c r="F5" s="7"/>
      <c r="G5" s="7"/>
      <c r="H5" s="7"/>
      <c r="I5" s="7"/>
      <c r="J5" s="7"/>
      <c r="K5" s="7"/>
      <c r="L5" s="7"/>
      <c r="M5" s="8"/>
      <c r="N5" s="1"/>
      <c r="O5" s="1"/>
      <c r="P5" s="1"/>
    </row>
    <row r="6" spans="2:16" ht="13.9" customHeight="1" x14ac:dyDescent="0.3"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8"/>
      <c r="N6" s="1"/>
      <c r="O6" s="1"/>
      <c r="P6" s="1"/>
    </row>
    <row r="7" spans="2:16" ht="43.15" customHeight="1" x14ac:dyDescent="0.3">
      <c r="B7" s="13"/>
      <c r="C7" s="14" t="s">
        <v>33</v>
      </c>
      <c r="D7" s="15"/>
      <c r="E7" s="15"/>
      <c r="F7" s="15"/>
      <c r="G7" s="15"/>
      <c r="H7" s="15"/>
      <c r="I7" s="15"/>
      <c r="J7" s="15"/>
      <c r="K7" s="15"/>
      <c r="L7" s="15"/>
      <c r="M7" s="16"/>
      <c r="N7" s="13"/>
      <c r="O7" s="13"/>
      <c r="P7" s="1"/>
    </row>
    <row r="8" spans="2:16" ht="54" customHeight="1" x14ac:dyDescent="0.3">
      <c r="B8" s="13"/>
      <c r="C8" s="75" t="s">
        <v>28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13"/>
      <c r="O8" s="13"/>
      <c r="P8" s="1"/>
    </row>
    <row r="9" spans="2:16" ht="54.75" customHeight="1" x14ac:dyDescent="0.3">
      <c r="B9" s="13"/>
      <c r="C9" s="14" t="s">
        <v>29</v>
      </c>
      <c r="D9" s="17"/>
      <c r="E9" s="17"/>
      <c r="F9" s="17"/>
      <c r="G9" s="17"/>
      <c r="H9" s="17"/>
      <c r="I9" s="17"/>
      <c r="J9" s="17"/>
      <c r="K9" s="17"/>
      <c r="L9" s="17"/>
      <c r="M9" s="13"/>
      <c r="N9" s="13"/>
      <c r="O9" s="13"/>
      <c r="P9" s="1"/>
    </row>
    <row r="10" spans="2:16" ht="15.75" x14ac:dyDescent="0.3">
      <c r="B10" s="13"/>
      <c r="C10" s="18" t="s">
        <v>30</v>
      </c>
      <c r="D10" s="17"/>
      <c r="E10" s="17"/>
      <c r="F10" s="17"/>
      <c r="G10" s="17"/>
      <c r="H10" s="17"/>
      <c r="I10" s="17"/>
      <c r="J10" s="17"/>
      <c r="K10" s="17"/>
      <c r="L10" s="17"/>
      <c r="M10" s="13"/>
      <c r="N10" s="13"/>
      <c r="O10" s="13"/>
      <c r="P10" s="1"/>
    </row>
    <row r="11" spans="2:16" ht="15.75" x14ac:dyDescent="0.3">
      <c r="B11" s="13"/>
      <c r="C11" s="18" t="s">
        <v>31</v>
      </c>
      <c r="D11" s="17"/>
      <c r="E11" s="17"/>
      <c r="F11" s="17"/>
      <c r="G11" s="17"/>
      <c r="H11" s="17"/>
      <c r="I11" s="17"/>
      <c r="J11" s="17"/>
      <c r="K11" s="17"/>
      <c r="L11" s="17"/>
      <c r="M11" s="13"/>
      <c r="N11" s="13"/>
      <c r="O11" s="13"/>
      <c r="P11" s="1"/>
    </row>
    <row r="12" spans="2:16" x14ac:dyDescent="0.3">
      <c r="B12" s="13"/>
      <c r="C12" s="19"/>
      <c r="D12" s="17"/>
      <c r="E12" s="17"/>
      <c r="F12" s="17"/>
      <c r="G12" s="17"/>
      <c r="H12" s="17"/>
      <c r="I12" s="17"/>
      <c r="J12" s="17"/>
      <c r="K12" s="17"/>
      <c r="L12" s="17"/>
      <c r="M12" s="13"/>
      <c r="N12" s="13"/>
      <c r="O12" s="13"/>
      <c r="P12" s="1"/>
    </row>
    <row r="13" spans="2:16" ht="46.15" customHeight="1" x14ac:dyDescent="0.3">
      <c r="B13" s="13"/>
      <c r="C13" s="19"/>
      <c r="D13" s="17"/>
      <c r="E13" s="17"/>
      <c r="F13" s="17"/>
      <c r="G13" s="17"/>
      <c r="H13" s="17"/>
      <c r="I13" s="17"/>
      <c r="J13" s="17"/>
      <c r="K13" s="17"/>
      <c r="L13" s="17"/>
      <c r="M13" s="13"/>
      <c r="N13" s="13"/>
      <c r="O13" s="13"/>
      <c r="P13" s="1"/>
    </row>
    <row r="14" spans="2:16" x14ac:dyDescent="0.3">
      <c r="B14" s="13"/>
      <c r="C14" s="19"/>
      <c r="D14" s="20" t="s">
        <v>0</v>
      </c>
      <c r="E14" s="21"/>
      <c r="F14" s="22"/>
      <c r="G14" s="23"/>
      <c r="H14" s="17"/>
      <c r="I14" s="17"/>
      <c r="J14" s="17"/>
      <c r="K14" s="17"/>
      <c r="L14" s="17"/>
      <c r="M14" s="13"/>
      <c r="N14" s="13"/>
      <c r="O14" s="13"/>
      <c r="P14" s="1"/>
    </row>
    <row r="15" spans="2:16" ht="24.4" customHeight="1" x14ac:dyDescent="0.3">
      <c r="B15" s="13"/>
      <c r="C15" s="19"/>
      <c r="D15" s="24"/>
      <c r="E15" s="25" t="s">
        <v>1</v>
      </c>
      <c r="F15" s="24"/>
      <c r="G15" s="13"/>
      <c r="H15" s="13"/>
      <c r="I15" s="13"/>
      <c r="J15" s="13"/>
      <c r="K15" s="13"/>
      <c r="L15" s="13"/>
      <c r="M15" s="13"/>
      <c r="N15" s="13"/>
      <c r="O15" s="13"/>
      <c r="P15" s="1"/>
    </row>
    <row r="16" spans="2:16" ht="18.75" x14ac:dyDescent="0.3">
      <c r="B16" s="13"/>
      <c r="C16" s="19"/>
      <c r="D16" s="13"/>
      <c r="E16" s="26" t="s">
        <v>2</v>
      </c>
      <c r="F16" s="26" t="s">
        <v>3</v>
      </c>
      <c r="G16" s="13"/>
      <c r="H16" s="13"/>
      <c r="I16" s="13"/>
      <c r="J16" s="13"/>
      <c r="K16" s="13"/>
      <c r="L16" s="13"/>
      <c r="M16" s="13"/>
      <c r="N16" s="13"/>
      <c r="O16" s="13"/>
      <c r="P16" s="1"/>
    </row>
    <row r="17" spans="1:16" x14ac:dyDescent="0.3">
      <c r="B17" s="13"/>
      <c r="C17" s="19"/>
      <c r="D17" s="13">
        <v>1</v>
      </c>
      <c r="E17" s="27"/>
      <c r="F17" s="27"/>
      <c r="G17" s="13"/>
      <c r="H17" s="13"/>
      <c r="I17" s="13"/>
      <c r="J17" s="13"/>
      <c r="K17" s="13"/>
      <c r="L17" s="13"/>
      <c r="M17" s="13"/>
      <c r="N17" s="13"/>
      <c r="O17" s="13"/>
      <c r="P17" s="1"/>
    </row>
    <row r="18" spans="1:16" x14ac:dyDescent="0.3">
      <c r="B18" s="13"/>
      <c r="C18" s="19"/>
      <c r="D18" s="13">
        <v>2</v>
      </c>
      <c r="E18" s="27"/>
      <c r="F18" s="27"/>
      <c r="G18" s="13"/>
      <c r="H18" s="13"/>
      <c r="I18" s="13"/>
      <c r="J18" s="13"/>
      <c r="K18" s="13"/>
      <c r="L18" s="13"/>
      <c r="M18" s="13"/>
      <c r="N18" s="13"/>
      <c r="O18" s="13"/>
      <c r="P18" s="1"/>
    </row>
    <row r="19" spans="1:16" x14ac:dyDescent="0.3">
      <c r="B19" s="13"/>
      <c r="C19" s="19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"/>
    </row>
    <row r="20" spans="1:16" x14ac:dyDescent="0.3">
      <c r="B20" s="13"/>
      <c r="C20" s="19"/>
      <c r="D20" s="13"/>
      <c r="E20" s="13"/>
      <c r="F20" s="13"/>
      <c r="G20" s="13"/>
      <c r="H20" s="13"/>
      <c r="I20" s="13"/>
      <c r="J20" s="25" t="s">
        <v>4</v>
      </c>
      <c r="K20" s="25"/>
      <c r="L20" s="28"/>
      <c r="M20" s="13"/>
      <c r="N20" s="13"/>
      <c r="O20" s="13"/>
      <c r="P20" s="1"/>
    </row>
    <row r="21" spans="1:16" ht="40.5" x14ac:dyDescent="0.3">
      <c r="A21" s="9" t="s">
        <v>5</v>
      </c>
      <c r="B21" s="13"/>
      <c r="C21" s="29"/>
      <c r="D21" s="30" t="s">
        <v>6</v>
      </c>
      <c r="E21" s="31" t="s">
        <v>2</v>
      </c>
      <c r="F21" s="31" t="s">
        <v>3</v>
      </c>
      <c r="G21" s="32" t="s">
        <v>7</v>
      </c>
      <c r="H21" s="32" t="s">
        <v>8</v>
      </c>
      <c r="I21" s="33"/>
      <c r="J21" s="32" t="s">
        <v>9</v>
      </c>
      <c r="K21" s="32" t="s">
        <v>10</v>
      </c>
      <c r="L21" s="32" t="s">
        <v>11</v>
      </c>
      <c r="M21" s="32" t="s">
        <v>12</v>
      </c>
      <c r="N21" s="13"/>
      <c r="O21" s="13"/>
      <c r="P21" s="12"/>
    </row>
    <row r="22" spans="1:16" x14ac:dyDescent="0.3">
      <c r="B22" s="13"/>
      <c r="C22" s="13">
        <v>1</v>
      </c>
      <c r="D22" s="34"/>
      <c r="E22" s="35"/>
      <c r="F22" s="35"/>
      <c r="G22" s="36">
        <v>0.1</v>
      </c>
      <c r="H22" s="34">
        <v>1</v>
      </c>
      <c r="I22" s="13"/>
      <c r="J22" s="37"/>
      <c r="K22" s="37"/>
      <c r="L22" s="38"/>
      <c r="M22" s="37"/>
      <c r="N22" s="13"/>
      <c r="O22" s="13"/>
      <c r="P22" s="12"/>
    </row>
    <row r="23" spans="1:16" x14ac:dyDescent="0.3">
      <c r="B23" s="13"/>
      <c r="C23" s="13">
        <v>2</v>
      </c>
      <c r="D23" s="34"/>
      <c r="E23" s="35"/>
      <c r="F23" s="35"/>
      <c r="G23" s="36">
        <v>0.1</v>
      </c>
      <c r="H23" s="34">
        <v>1</v>
      </c>
      <c r="I23" s="13"/>
      <c r="J23" s="37"/>
      <c r="K23" s="37"/>
      <c r="L23" s="38"/>
      <c r="M23" s="37"/>
      <c r="N23" s="13"/>
      <c r="O23" s="13"/>
      <c r="P23" s="12"/>
    </row>
    <row r="24" spans="1:16" x14ac:dyDescent="0.3">
      <c r="B24" s="13"/>
      <c r="C24" s="13">
        <v>3</v>
      </c>
      <c r="D24" s="34"/>
      <c r="E24" s="35"/>
      <c r="F24" s="35"/>
      <c r="G24" s="36">
        <v>0.1</v>
      </c>
      <c r="H24" s="34">
        <v>1</v>
      </c>
      <c r="I24" s="13"/>
      <c r="J24" s="37"/>
      <c r="K24" s="37"/>
      <c r="L24" s="38"/>
      <c r="M24" s="37"/>
      <c r="N24" s="13"/>
      <c r="O24" s="13"/>
      <c r="P24" s="12"/>
    </row>
    <row r="25" spans="1:16" x14ac:dyDescent="0.3">
      <c r="B25" s="13"/>
      <c r="C25" s="13">
        <v>4</v>
      </c>
      <c r="D25" s="34"/>
      <c r="E25" s="35"/>
      <c r="F25" s="35"/>
      <c r="G25" s="36">
        <v>0.1</v>
      </c>
      <c r="H25" s="34">
        <v>1</v>
      </c>
      <c r="I25" s="13"/>
      <c r="J25" s="37"/>
      <c r="K25" s="37"/>
      <c r="L25" s="38"/>
      <c r="M25" s="37"/>
      <c r="N25" s="13"/>
      <c r="O25" s="13"/>
      <c r="P25" s="12"/>
    </row>
    <row r="26" spans="1:16" x14ac:dyDescent="0.3">
      <c r="B26" s="13"/>
      <c r="C26" s="19"/>
      <c r="D26" s="39"/>
      <c r="E26" s="39"/>
      <c r="F26" s="39"/>
      <c r="G26" s="39"/>
      <c r="H26" s="39"/>
      <c r="I26" s="39"/>
      <c r="J26" s="39"/>
      <c r="K26" s="39"/>
      <c r="L26" s="39"/>
      <c r="M26" s="13"/>
      <c r="N26" s="13"/>
      <c r="O26" s="13"/>
      <c r="P26" s="1"/>
    </row>
    <row r="27" spans="1:16" x14ac:dyDescent="0.3">
      <c r="B27" s="13"/>
      <c r="C27" s="19"/>
      <c r="D27" s="39"/>
      <c r="E27" s="39"/>
      <c r="F27" s="39"/>
      <c r="G27" s="39"/>
      <c r="H27" s="39"/>
      <c r="I27" s="39"/>
      <c r="J27" s="39"/>
      <c r="K27" s="39"/>
      <c r="L27" s="39"/>
      <c r="M27" s="13"/>
      <c r="N27" s="13"/>
      <c r="O27" s="13"/>
      <c r="P27" s="1"/>
    </row>
    <row r="28" spans="1:16" x14ac:dyDescent="0.3">
      <c r="B28" s="13"/>
      <c r="C28" s="19"/>
      <c r="D28" s="39"/>
      <c r="E28" s="39"/>
      <c r="F28" s="39"/>
      <c r="G28" s="39"/>
      <c r="H28" s="39"/>
      <c r="I28" s="39"/>
      <c r="J28" s="39"/>
      <c r="K28" s="39"/>
      <c r="L28" s="39"/>
      <c r="M28" s="13"/>
      <c r="N28" s="13"/>
      <c r="O28" s="13"/>
      <c r="P28" s="1"/>
    </row>
    <row r="29" spans="1:16" x14ac:dyDescent="0.3">
      <c r="B29" s="13"/>
      <c r="C29" s="19"/>
      <c r="D29" s="39"/>
      <c r="E29" s="39"/>
      <c r="F29" s="39"/>
      <c r="G29" s="39"/>
      <c r="H29" s="39"/>
      <c r="I29" s="39"/>
      <c r="J29" s="39"/>
      <c r="K29" s="39"/>
      <c r="L29" s="39"/>
      <c r="M29" s="13"/>
      <c r="N29" s="13"/>
      <c r="O29" s="13"/>
      <c r="P29" s="1"/>
    </row>
    <row r="30" spans="1:16" x14ac:dyDescent="0.3">
      <c r="B30" s="13"/>
      <c r="C30" s="19"/>
      <c r="D30" s="39"/>
      <c r="E30" s="39"/>
      <c r="F30" s="39"/>
      <c r="G30" s="39"/>
      <c r="H30" s="39"/>
      <c r="I30" s="39"/>
      <c r="J30" s="39"/>
      <c r="K30" s="39"/>
      <c r="L30" s="39"/>
      <c r="M30" s="13"/>
      <c r="N30" s="13"/>
      <c r="O30" s="13"/>
      <c r="P30" s="1"/>
    </row>
    <row r="31" spans="1:16" x14ac:dyDescent="0.3">
      <c r="B31" s="13"/>
      <c r="C31" s="19"/>
      <c r="D31" s="39"/>
      <c r="E31" s="39"/>
      <c r="F31" s="39"/>
      <c r="G31" s="39"/>
      <c r="H31" s="39"/>
      <c r="I31" s="39"/>
      <c r="J31" s="39"/>
      <c r="K31" s="39"/>
      <c r="L31" s="39"/>
      <c r="M31" s="13"/>
      <c r="N31" s="13"/>
      <c r="O31" s="13"/>
      <c r="P31" s="1"/>
    </row>
    <row r="32" spans="1:16" x14ac:dyDescent="0.3">
      <c r="B32" s="13"/>
      <c r="C32" s="19"/>
      <c r="D32" s="39"/>
      <c r="E32" s="39"/>
      <c r="F32" s="39"/>
      <c r="G32" s="39"/>
      <c r="H32" s="39"/>
      <c r="I32" s="39"/>
      <c r="J32" s="39"/>
      <c r="K32" s="39"/>
      <c r="L32" s="39"/>
      <c r="M32" s="13"/>
      <c r="N32" s="13"/>
      <c r="O32" s="13"/>
      <c r="P32" s="1"/>
    </row>
    <row r="33" spans="2:16" x14ac:dyDescent="0.3">
      <c r="B33" s="13"/>
      <c r="C33" s="19"/>
      <c r="D33" s="39"/>
      <c r="E33" s="39"/>
      <c r="F33" s="39"/>
      <c r="G33" s="39"/>
      <c r="H33" s="39"/>
      <c r="I33" s="39"/>
      <c r="J33" s="39"/>
      <c r="K33" s="39"/>
      <c r="L33" s="39"/>
      <c r="M33" s="13"/>
      <c r="N33" s="13"/>
      <c r="O33" s="13"/>
      <c r="P33" s="1"/>
    </row>
    <row r="34" spans="2:16" x14ac:dyDescent="0.3">
      <c r="B34" s="13"/>
      <c r="C34" s="19"/>
      <c r="D34" s="39"/>
      <c r="E34" s="39"/>
      <c r="F34" s="39"/>
      <c r="G34" s="39"/>
      <c r="H34" s="39"/>
      <c r="I34" s="39"/>
      <c r="J34" s="39"/>
      <c r="K34" s="39"/>
      <c r="L34" s="39"/>
      <c r="M34" s="13"/>
      <c r="N34" s="13"/>
      <c r="O34" s="13"/>
      <c r="P34" s="1"/>
    </row>
    <row r="35" spans="2:16" x14ac:dyDescent="0.3">
      <c r="B35" s="13"/>
      <c r="C35" s="19"/>
      <c r="D35" s="39"/>
      <c r="E35" s="39"/>
      <c r="F35" s="39"/>
      <c r="G35" s="39"/>
      <c r="H35" s="39" t="s">
        <v>13</v>
      </c>
      <c r="I35" s="39"/>
      <c r="J35" s="39"/>
      <c r="K35" s="39"/>
      <c r="L35" s="39"/>
      <c r="M35" s="13"/>
      <c r="N35" s="13"/>
      <c r="O35" s="13"/>
      <c r="P35" s="1"/>
    </row>
    <row r="36" spans="2:16" x14ac:dyDescent="0.3">
      <c r="B36" s="13"/>
      <c r="C36" s="19"/>
      <c r="D36" s="39"/>
      <c r="E36" s="39"/>
      <c r="F36" s="39"/>
      <c r="G36" s="39"/>
      <c r="H36" s="39"/>
      <c r="I36" s="39"/>
      <c r="J36" s="39"/>
      <c r="K36" s="39"/>
      <c r="L36" s="39"/>
      <c r="M36" s="13"/>
      <c r="N36" s="13"/>
      <c r="O36" s="13"/>
      <c r="P36" s="1"/>
    </row>
    <row r="37" spans="2:16" ht="30" customHeight="1" x14ac:dyDescent="0.3">
      <c r="B37" s="13"/>
      <c r="C37" s="40" t="s">
        <v>14</v>
      </c>
      <c r="D37" s="41"/>
      <c r="E37" s="41"/>
      <c r="F37" s="41"/>
      <c r="G37" s="41"/>
      <c r="H37" s="41"/>
      <c r="I37" s="41"/>
      <c r="J37" s="41"/>
      <c r="K37" s="41"/>
      <c r="L37" s="41"/>
      <c r="M37" s="18"/>
      <c r="N37" s="13"/>
      <c r="O37" s="13"/>
      <c r="P37" s="1"/>
    </row>
    <row r="38" spans="2:16" ht="25.15" customHeight="1" x14ac:dyDescent="0.3">
      <c r="B38" s="42"/>
      <c r="C38" s="43" t="s">
        <v>15</v>
      </c>
      <c r="D38" s="44"/>
      <c r="E38" s="44"/>
      <c r="F38" s="44"/>
      <c r="G38" s="44"/>
      <c r="H38" s="24"/>
      <c r="I38" s="44"/>
      <c r="J38" s="44"/>
      <c r="K38" s="44"/>
      <c r="L38" s="44"/>
      <c r="M38" s="44"/>
      <c r="N38" s="42"/>
      <c r="O38" s="42"/>
      <c r="P38" s="6"/>
    </row>
    <row r="39" spans="2:16" ht="20.45" customHeight="1" x14ac:dyDescent="0.3">
      <c r="B39" s="42"/>
      <c r="C39" s="77" t="s">
        <v>16</v>
      </c>
      <c r="D39" s="78"/>
      <c r="E39" s="79"/>
      <c r="F39" s="79"/>
      <c r="G39" s="44"/>
      <c r="H39" s="44"/>
      <c r="I39" s="44"/>
      <c r="J39" s="44"/>
      <c r="K39" s="44"/>
      <c r="L39" s="44"/>
      <c r="M39" s="44"/>
      <c r="N39" s="42"/>
      <c r="O39" s="42"/>
      <c r="P39" s="6"/>
    </row>
    <row r="40" spans="2:16" ht="36" customHeight="1" x14ac:dyDescent="0.3">
      <c r="B40" s="42"/>
      <c r="C40" s="78"/>
      <c r="D40" s="78"/>
      <c r="E40" s="79"/>
      <c r="F40" s="79"/>
      <c r="G40" s="44"/>
      <c r="H40" s="45" t="s">
        <v>17</v>
      </c>
      <c r="I40" s="44"/>
      <c r="J40" s="44"/>
      <c r="K40" s="44"/>
      <c r="L40" s="44"/>
      <c r="M40" s="45"/>
      <c r="N40" s="42"/>
      <c r="O40" s="42"/>
      <c r="P40" s="6"/>
    </row>
    <row r="41" spans="2:16" ht="31.15" customHeight="1" x14ac:dyDescent="0.3">
      <c r="B41" s="42"/>
      <c r="C41" s="18" t="s">
        <v>18</v>
      </c>
      <c r="D41" s="18"/>
      <c r="E41" s="18"/>
      <c r="F41" s="18"/>
      <c r="G41" s="18"/>
      <c r="H41" s="46"/>
      <c r="I41" s="18"/>
      <c r="J41" s="18"/>
      <c r="K41" s="18"/>
      <c r="L41" s="18"/>
      <c r="M41" s="46"/>
      <c r="N41" s="42"/>
      <c r="O41" s="42"/>
      <c r="P41" s="6"/>
    </row>
    <row r="42" spans="2:16" ht="16.899999999999999" customHeight="1" x14ac:dyDescent="0.3">
      <c r="B42" s="42"/>
      <c r="C42" s="47" t="s">
        <v>19</v>
      </c>
      <c r="D42" s="18"/>
      <c r="E42" s="18"/>
      <c r="F42" s="18"/>
      <c r="G42" s="18"/>
      <c r="H42" s="72" t="s">
        <v>20</v>
      </c>
      <c r="I42" s="18"/>
      <c r="J42" s="18"/>
      <c r="K42" s="18"/>
      <c r="L42" s="18"/>
      <c r="M42" s="45"/>
      <c r="N42" s="42"/>
      <c r="O42" s="42"/>
      <c r="P42" s="6"/>
    </row>
    <row r="43" spans="2:16" ht="16.899999999999999" customHeight="1" x14ac:dyDescent="0.3">
      <c r="B43" s="42"/>
      <c r="C43" s="43" t="s">
        <v>21</v>
      </c>
      <c r="D43" s="18"/>
      <c r="E43" s="18"/>
      <c r="F43" s="18"/>
      <c r="G43" s="18"/>
      <c r="H43" s="72" t="s">
        <v>22</v>
      </c>
      <c r="I43" s="18"/>
      <c r="J43" s="18"/>
      <c r="K43" s="18"/>
      <c r="L43" s="18"/>
      <c r="M43" s="45"/>
      <c r="N43" s="42"/>
      <c r="O43" s="42"/>
      <c r="P43" s="6"/>
    </row>
    <row r="44" spans="2:16" ht="16.899999999999999" customHeight="1" x14ac:dyDescent="0.3">
      <c r="B44" s="42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45"/>
      <c r="N44" s="24"/>
      <c r="O44" s="42"/>
      <c r="P44" s="6"/>
    </row>
    <row r="45" spans="2:16" ht="16.899999999999999" customHeight="1" x14ac:dyDescent="0.3">
      <c r="B45" s="42"/>
      <c r="C45" s="43"/>
      <c r="D45" s="18"/>
      <c r="E45" s="18"/>
      <c r="F45" s="18"/>
      <c r="G45" s="18"/>
      <c r="H45" s="24"/>
      <c r="I45" s="18"/>
      <c r="J45" s="18"/>
      <c r="K45" s="18"/>
      <c r="L45" s="18"/>
      <c r="M45" s="44"/>
      <c r="N45" s="43" t="s">
        <v>32</v>
      </c>
      <c r="O45" s="42"/>
      <c r="P45" s="6"/>
    </row>
    <row r="46" spans="2:16" ht="16.899999999999999" customHeight="1" x14ac:dyDescent="0.3">
      <c r="B46" s="42"/>
      <c r="C46" s="43"/>
      <c r="D46" s="18"/>
      <c r="E46" s="18"/>
      <c r="F46" s="18"/>
      <c r="G46" s="18"/>
      <c r="H46" s="18"/>
      <c r="I46" s="18"/>
      <c r="J46" s="18"/>
      <c r="K46" s="18"/>
      <c r="L46" s="18"/>
      <c r="M46" s="48"/>
      <c r="N46" s="42"/>
      <c r="O46" s="42"/>
      <c r="P46" s="6"/>
    </row>
    <row r="47" spans="2:16" ht="52.5" customHeight="1" x14ac:dyDescent="0.3">
      <c r="B47" s="42"/>
      <c r="C47" s="80" t="s">
        <v>23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6"/>
    </row>
    <row r="48" spans="2:16" ht="400.15" customHeight="1" x14ac:dyDescent="0.3"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</row>
  </sheetData>
  <sheetProtection algorithmName="SHA-512" hashValue="tY2tAh/6vMwXpRnSRIjXJwvUypVYdiE2VVawScLLybx9iX62xUkGOg2xCeAFP5vXyZ9rwAn/8L8E1gtk6BW7mA==" saltValue="CxWo/AA2MfYBu4cBp0VRYw==" spinCount="100000" sheet="1" objects="1" scenarios="1"/>
  <mergeCells count="3">
    <mergeCell ref="C8:M8"/>
    <mergeCell ref="C39:F40"/>
    <mergeCell ref="C47:O47"/>
  </mergeCells>
  <phoneticPr fontId="0" type="noConversion"/>
  <dataValidations count="3">
    <dataValidation allowBlank="1" sqref="M5:M7 M1:M2 A1:B1048576 D1:L7 H26:H37 C41 M41 D26:G38 D45:G46 E9:G13 H41 D9:D14 H9:L14 M9:M19 N1:O19 I45:K46 H46 C26:C37 C1:C20 D44:K44 L41:L46 I41:K43 D41:G43 C43:C46 O26:O46 N45:N46 C48:O65536 P26:IV1048576 I26:M38 O21:IU25 P1:IV20 N21:N43" xr:uid="{00000000-0002-0000-0000-000000000000}"/>
    <dataValidation type="decimal" errorStyle="warning" allowBlank="1" showErrorMessage="1" error="Please enter numeric values only." sqref="H17:H18" xr:uid="{00000000-0002-0000-0000-000001000000}">
      <formula1>0</formula1>
      <formula2>100</formula2>
    </dataValidation>
    <dataValidation type="decimal" allowBlank="1" showErrorMessage="1" error="Enter numeric values only" sqref="E14:G14 E22:I25 E17:F18 L22:L25" xr:uid="{00000000-0002-0000-0000-000002000000}">
      <formula1>0</formula1>
      <formula2>10000</formula2>
    </dataValidation>
  </dataValidations>
  <hyperlinks>
    <hyperlink ref="H40" r:id="rId1" xr:uid="{00000000-0004-0000-0000-000001000000}"/>
    <hyperlink ref="H42" r:id="rId2" xr:uid="{00000000-0004-0000-0000-000003000000}"/>
    <hyperlink ref="H43" r:id="rId3" xr:uid="{7874B5D1-0C4D-464F-8707-94A61C13E7B1}"/>
  </hyperlinks>
  <pageMargins left="0.7" right="0.7" top="0.75" bottom="0.75" header="0.3" footer="0.3"/>
  <pageSetup paperSize="9" scale="69" orientation="portrait" horizontalDpi="360" verticalDpi="360" r:id="rId4"/>
  <headerFooter alignWithMargins="0">
    <oddFooter>&amp;LPrinted on &amp;D, Page &amp;P of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42EC-F9BE-4036-8626-467C7F659ACD}">
  <sheetPr>
    <pageSetUpPr fitToPage="1"/>
  </sheetPr>
  <dimension ref="B1:R57"/>
  <sheetViews>
    <sheetView zoomScaleNormal="100" workbookViewId="0">
      <selection activeCell="Q11" sqref="Q11"/>
    </sheetView>
  </sheetViews>
  <sheetFormatPr defaultColWidth="12.28515625" defaultRowHeight="15" x14ac:dyDescent="0.3"/>
  <cols>
    <col min="1" max="1" width="0.85546875" style="9" customWidth="1"/>
    <col min="2" max="2" width="0.7109375" style="9" customWidth="1"/>
    <col min="3" max="3" width="3.5703125" style="9" customWidth="1"/>
    <col min="4" max="4" width="18.42578125" style="9" customWidth="1"/>
    <col min="5" max="6" width="9.5703125" style="9" customWidth="1"/>
    <col min="7" max="8" width="10" style="9" customWidth="1"/>
    <col min="9" max="9" width="1.7109375" style="9" customWidth="1"/>
    <col min="10" max="10" width="10.42578125" style="9" hidden="1" customWidth="1"/>
    <col min="11" max="11" width="11.7109375" style="9" customWidth="1"/>
    <col min="12" max="12" width="10.42578125" style="9" hidden="1" customWidth="1"/>
    <col min="13" max="13" width="11.7109375" style="9" customWidth="1"/>
    <col min="14" max="14" width="1.7109375" style="9" customWidth="1"/>
    <col min="15" max="15" width="10" style="9" customWidth="1"/>
    <col min="16" max="16" width="9.85546875" style="9" hidden="1" customWidth="1"/>
    <col min="17" max="17" width="11.7109375" style="9" customWidth="1"/>
    <col min="18" max="18" width="1.140625" style="9" customWidth="1"/>
    <col min="19" max="19" width="200.7109375" style="9" customWidth="1"/>
    <col min="20" max="16384" width="12.28515625" style="9"/>
  </cols>
  <sheetData>
    <row r="1" spans="2:18" ht="7.9" customHeight="1" x14ac:dyDescent="0.3"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2:18" ht="100.15" customHeight="1" x14ac:dyDescent="0.3">
      <c r="B2" s="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"/>
    </row>
    <row r="3" spans="2:18" ht="15" customHeight="1" x14ac:dyDescent="0.3">
      <c r="B3" s="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"/>
    </row>
    <row r="4" spans="2:18" x14ac:dyDescent="0.3">
      <c r="B4" s="1"/>
      <c r="C4" s="13"/>
      <c r="D4" s="25" t="s">
        <v>0</v>
      </c>
      <c r="E4" s="84"/>
      <c r="F4" s="85"/>
      <c r="G4" s="85"/>
      <c r="H4" s="86"/>
      <c r="I4" s="13"/>
      <c r="J4" s="13"/>
      <c r="K4" s="50"/>
      <c r="L4" s="50"/>
      <c r="M4" s="50"/>
      <c r="N4" s="13"/>
      <c r="O4" s="50"/>
      <c r="P4" s="13"/>
      <c r="Q4" s="13"/>
      <c r="R4" s="1"/>
    </row>
    <row r="5" spans="2:18" ht="15.4" customHeight="1" x14ac:dyDescent="0.3">
      <c r="B5" s="1"/>
      <c r="C5" s="13"/>
      <c r="D5" s="13"/>
      <c r="E5" s="13"/>
      <c r="F5" s="13"/>
      <c r="G5" s="13"/>
      <c r="H5" s="13"/>
      <c r="I5" s="24"/>
      <c r="J5" s="51"/>
      <c r="K5" s="13"/>
      <c r="L5" s="13"/>
      <c r="M5" s="13"/>
      <c r="N5" s="13"/>
      <c r="O5" s="13"/>
      <c r="P5" s="13"/>
      <c r="Q5" s="19"/>
      <c r="R5" s="1"/>
    </row>
    <row r="6" spans="2:18" x14ac:dyDescent="0.3">
      <c r="B6" s="1"/>
      <c r="C6" s="13"/>
      <c r="D6" s="13"/>
      <c r="E6" s="25" t="s">
        <v>1</v>
      </c>
      <c r="F6" s="24"/>
      <c r="G6" s="13"/>
      <c r="H6" s="13"/>
      <c r="I6" s="13"/>
      <c r="J6" s="51"/>
      <c r="K6" s="13"/>
      <c r="L6" s="13"/>
      <c r="M6" s="13"/>
      <c r="N6" s="13"/>
      <c r="O6" s="13"/>
      <c r="P6" s="13"/>
      <c r="Q6" s="19"/>
      <c r="R6" s="1"/>
    </row>
    <row r="7" spans="2:18" ht="18.75" x14ac:dyDescent="0.3">
      <c r="B7" s="1"/>
      <c r="C7" s="13"/>
      <c r="D7" s="13"/>
      <c r="E7" s="26" t="s">
        <v>2</v>
      </c>
      <c r="F7" s="26" t="s">
        <v>3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"/>
    </row>
    <row r="8" spans="2:18" x14ac:dyDescent="0.3">
      <c r="B8" s="1"/>
      <c r="C8" s="13"/>
      <c r="D8" s="13">
        <v>1</v>
      </c>
      <c r="E8" s="52"/>
      <c r="F8" s="5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"/>
    </row>
    <row r="9" spans="2:18" x14ac:dyDescent="0.3">
      <c r="B9" s="1"/>
      <c r="C9" s="13"/>
      <c r="D9" s="13">
        <v>2</v>
      </c>
      <c r="E9" s="52"/>
      <c r="F9" s="5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"/>
    </row>
    <row r="10" spans="2:18" x14ac:dyDescent="0.3">
      <c r="B10" s="1"/>
      <c r="C10" s="13"/>
      <c r="D10" s="13"/>
      <c r="E10" s="53">
        <f>IF(COUNT(E8:E9)=0,0,(IF(A1_blank_1=0,0.0000001,A1_blank_1)+IF(A1_blank_2=0,0.0000001,A1_blank_2))/COUNT(E8:E9))</f>
        <v>0</v>
      </c>
      <c r="F10" s="53">
        <f xml:space="preserve"> IF(COUNT(F8:F9)=0,0,(IF(A2_blank_1=0,0.0000001,A2_blank_1)+IF(A2_blank_2=0,0.0000001,A2_blank_2))/COUNT(F8:F9))</f>
        <v>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"/>
    </row>
    <row r="11" spans="2:18" x14ac:dyDescent="0.3">
      <c r="B11" s="1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"/>
    </row>
    <row r="12" spans="2:18" x14ac:dyDescent="0.3">
      <c r="B12" s="1"/>
      <c r="C12" s="13"/>
      <c r="D12" s="13"/>
      <c r="E12" s="25" t="s">
        <v>24</v>
      </c>
      <c r="F12" s="13"/>
      <c r="G12" s="13"/>
      <c r="H12" s="13"/>
      <c r="I12" s="13"/>
      <c r="J12" s="13"/>
      <c r="K12" s="25" t="s">
        <v>4</v>
      </c>
      <c r="L12" s="13"/>
      <c r="M12" s="28"/>
      <c r="N12" s="13"/>
      <c r="O12" s="13"/>
      <c r="P12" s="13"/>
      <c r="Q12" s="13"/>
      <c r="R12" s="1"/>
    </row>
    <row r="13" spans="2:18" s="11" customFormat="1" ht="51" x14ac:dyDescent="0.2">
      <c r="B13" s="3"/>
      <c r="C13" s="54"/>
      <c r="D13" s="30" t="s">
        <v>6</v>
      </c>
      <c r="E13" s="31" t="s">
        <v>2</v>
      </c>
      <c r="F13" s="31" t="s">
        <v>3</v>
      </c>
      <c r="G13" s="32" t="s">
        <v>7</v>
      </c>
      <c r="H13" s="32" t="s">
        <v>8</v>
      </c>
      <c r="I13" s="55"/>
      <c r="J13" s="56" t="s">
        <v>25</v>
      </c>
      <c r="K13" s="32" t="s">
        <v>9</v>
      </c>
      <c r="L13" s="56" t="s">
        <v>26</v>
      </c>
      <c r="M13" s="32" t="s">
        <v>10</v>
      </c>
      <c r="N13" s="55"/>
      <c r="O13" s="32" t="s">
        <v>11</v>
      </c>
      <c r="P13" s="56" t="s">
        <v>27</v>
      </c>
      <c r="Q13" s="32" t="s">
        <v>12</v>
      </c>
      <c r="R13" s="4"/>
    </row>
    <row r="14" spans="2:18" x14ac:dyDescent="0.3">
      <c r="B14" s="1"/>
      <c r="C14" s="57">
        <v>1</v>
      </c>
      <c r="D14" s="58"/>
      <c r="E14" s="59"/>
      <c r="F14" s="59"/>
      <c r="G14" s="73">
        <v>0.1</v>
      </c>
      <c r="H14" s="58">
        <v>1</v>
      </c>
      <c r="I14" s="60"/>
      <c r="J14" s="61">
        <f>(A2_sample-(0.808*A1_sample))-(A2_blank_ave-(0.808*A1_blank_ave))</f>
        <v>0</v>
      </c>
      <c r="K14" s="62" t="str">
        <f t="shared" ref="K14:K53" si="0">IF(OR(ISBLANK(A1_sample),ISBLANK(A2_sample),A1_blank_ave=0,A2_blank_ave=0),"",Change_absorbance)</f>
        <v/>
      </c>
      <c r="L14" s="61">
        <f t="shared" ref="L14:L53" si="1">0.037184*J14*Dilution/Sample_volume</f>
        <v>0</v>
      </c>
      <c r="M14" s="37" t="str">
        <f t="shared" ref="M14:M53" si="2">IF(OR(ISBLANK(A1_sample),ISBLANK(A2_sample),A1_blank_ave=0,A2_blank_ave=0),"",Concentration_gL)</f>
        <v/>
      </c>
      <c r="N14" s="60"/>
      <c r="O14" s="63"/>
      <c r="P14" s="61" t="e">
        <f t="shared" ref="P14:P53" si="3">Concentration_gL*100/Sample_con_gL</f>
        <v>#DIV/0!</v>
      </c>
      <c r="Q14" s="37" t="str">
        <f>IF(ISERROR(Concentration_gg),"",Concentration_gg)</f>
        <v/>
      </c>
      <c r="R14" s="1"/>
    </row>
    <row r="15" spans="2:18" x14ac:dyDescent="0.3">
      <c r="B15" s="1"/>
      <c r="C15" s="57">
        <v>2</v>
      </c>
      <c r="D15" s="58"/>
      <c r="E15" s="59"/>
      <c r="F15" s="59"/>
      <c r="G15" s="73">
        <v>0.1</v>
      </c>
      <c r="H15" s="58">
        <v>1</v>
      </c>
      <c r="I15" s="60"/>
      <c r="J15" s="61">
        <f t="shared" ref="J15:J53" si="4">(A2_sample-(0.808*A1_sample))-(A2_blank_ave-(0.808*A1_blank_ave))</f>
        <v>0</v>
      </c>
      <c r="K15" s="62" t="str">
        <f t="shared" si="0"/>
        <v/>
      </c>
      <c r="L15" s="61">
        <f t="shared" si="1"/>
        <v>0</v>
      </c>
      <c r="M15" s="37" t="str">
        <f t="shared" si="2"/>
        <v/>
      </c>
      <c r="N15" s="60"/>
      <c r="O15" s="63"/>
      <c r="P15" s="61" t="e">
        <f t="shared" si="3"/>
        <v>#DIV/0!</v>
      </c>
      <c r="Q15" s="37" t="str">
        <f t="shared" ref="Q15:Q46" si="5">IF(ISERROR(Concentration_gg),"",Concentration_gg)</f>
        <v/>
      </c>
      <c r="R15" s="1"/>
    </row>
    <row r="16" spans="2:18" x14ac:dyDescent="0.3">
      <c r="B16" s="1"/>
      <c r="C16" s="57">
        <v>3</v>
      </c>
      <c r="D16" s="58"/>
      <c r="E16" s="59"/>
      <c r="F16" s="59"/>
      <c r="G16" s="73">
        <v>0.1</v>
      </c>
      <c r="H16" s="58">
        <v>1</v>
      </c>
      <c r="I16" s="60"/>
      <c r="J16" s="61">
        <f t="shared" si="4"/>
        <v>0</v>
      </c>
      <c r="K16" s="62" t="str">
        <f t="shared" si="0"/>
        <v/>
      </c>
      <c r="L16" s="61">
        <f t="shared" si="1"/>
        <v>0</v>
      </c>
      <c r="M16" s="37" t="str">
        <f t="shared" si="2"/>
        <v/>
      </c>
      <c r="N16" s="60"/>
      <c r="O16" s="63"/>
      <c r="P16" s="61" t="e">
        <f t="shared" si="3"/>
        <v>#DIV/0!</v>
      </c>
      <c r="Q16" s="37" t="str">
        <f t="shared" si="5"/>
        <v/>
      </c>
      <c r="R16" s="1"/>
    </row>
    <row r="17" spans="2:18" x14ac:dyDescent="0.3">
      <c r="B17" s="1"/>
      <c r="C17" s="57">
        <v>4</v>
      </c>
      <c r="D17" s="58"/>
      <c r="E17" s="59"/>
      <c r="F17" s="59"/>
      <c r="G17" s="73">
        <v>0.1</v>
      </c>
      <c r="H17" s="58">
        <v>1</v>
      </c>
      <c r="I17" s="60"/>
      <c r="J17" s="61">
        <f t="shared" si="4"/>
        <v>0</v>
      </c>
      <c r="K17" s="62" t="str">
        <f t="shared" si="0"/>
        <v/>
      </c>
      <c r="L17" s="61">
        <f t="shared" si="1"/>
        <v>0</v>
      </c>
      <c r="M17" s="37" t="str">
        <f t="shared" si="2"/>
        <v/>
      </c>
      <c r="N17" s="60"/>
      <c r="O17" s="63"/>
      <c r="P17" s="61" t="e">
        <f t="shared" si="3"/>
        <v>#DIV/0!</v>
      </c>
      <c r="Q17" s="37" t="str">
        <f t="shared" si="5"/>
        <v/>
      </c>
      <c r="R17" s="1"/>
    </row>
    <row r="18" spans="2:18" x14ac:dyDescent="0.3">
      <c r="B18" s="1"/>
      <c r="C18" s="57">
        <v>5</v>
      </c>
      <c r="D18" s="58"/>
      <c r="E18" s="59"/>
      <c r="F18" s="59"/>
      <c r="G18" s="73">
        <v>0.1</v>
      </c>
      <c r="H18" s="58">
        <v>1</v>
      </c>
      <c r="I18" s="60"/>
      <c r="J18" s="61">
        <f t="shared" si="4"/>
        <v>0</v>
      </c>
      <c r="K18" s="62" t="str">
        <f t="shared" si="0"/>
        <v/>
      </c>
      <c r="L18" s="61">
        <f t="shared" si="1"/>
        <v>0</v>
      </c>
      <c r="M18" s="37" t="str">
        <f t="shared" si="2"/>
        <v/>
      </c>
      <c r="N18" s="60"/>
      <c r="O18" s="63"/>
      <c r="P18" s="61" t="e">
        <f t="shared" si="3"/>
        <v>#DIV/0!</v>
      </c>
      <c r="Q18" s="37" t="str">
        <f t="shared" si="5"/>
        <v/>
      </c>
      <c r="R18" s="1"/>
    </row>
    <row r="19" spans="2:18" x14ac:dyDescent="0.3">
      <c r="B19" s="1"/>
      <c r="C19" s="57">
        <v>6</v>
      </c>
      <c r="D19" s="58"/>
      <c r="E19" s="59"/>
      <c r="F19" s="59"/>
      <c r="G19" s="73">
        <v>0.1</v>
      </c>
      <c r="H19" s="58">
        <v>1</v>
      </c>
      <c r="I19" s="60"/>
      <c r="J19" s="61">
        <f t="shared" si="4"/>
        <v>0</v>
      </c>
      <c r="K19" s="62" t="str">
        <f t="shared" si="0"/>
        <v/>
      </c>
      <c r="L19" s="61">
        <f t="shared" si="1"/>
        <v>0</v>
      </c>
      <c r="M19" s="37" t="str">
        <f t="shared" si="2"/>
        <v/>
      </c>
      <c r="N19" s="60"/>
      <c r="O19" s="63"/>
      <c r="P19" s="61" t="e">
        <f t="shared" si="3"/>
        <v>#DIV/0!</v>
      </c>
      <c r="Q19" s="37" t="str">
        <f t="shared" si="5"/>
        <v/>
      </c>
      <c r="R19" s="1"/>
    </row>
    <row r="20" spans="2:18" x14ac:dyDescent="0.3">
      <c r="B20" s="1"/>
      <c r="C20" s="57">
        <v>7</v>
      </c>
      <c r="D20" s="58"/>
      <c r="E20" s="59"/>
      <c r="F20" s="59"/>
      <c r="G20" s="73">
        <v>0.1</v>
      </c>
      <c r="H20" s="58">
        <v>1</v>
      </c>
      <c r="I20" s="60"/>
      <c r="J20" s="61">
        <f t="shared" si="4"/>
        <v>0</v>
      </c>
      <c r="K20" s="62" t="str">
        <f t="shared" si="0"/>
        <v/>
      </c>
      <c r="L20" s="61">
        <f t="shared" si="1"/>
        <v>0</v>
      </c>
      <c r="M20" s="37" t="str">
        <f t="shared" si="2"/>
        <v/>
      </c>
      <c r="N20" s="60"/>
      <c r="O20" s="63"/>
      <c r="P20" s="61" t="e">
        <f t="shared" si="3"/>
        <v>#DIV/0!</v>
      </c>
      <c r="Q20" s="37" t="str">
        <f t="shared" si="5"/>
        <v/>
      </c>
      <c r="R20" s="1"/>
    </row>
    <row r="21" spans="2:18" x14ac:dyDescent="0.3">
      <c r="B21" s="1"/>
      <c r="C21" s="57">
        <v>8</v>
      </c>
      <c r="D21" s="58"/>
      <c r="E21" s="59"/>
      <c r="F21" s="59"/>
      <c r="G21" s="73">
        <v>0.1</v>
      </c>
      <c r="H21" s="58">
        <v>1</v>
      </c>
      <c r="I21" s="60"/>
      <c r="J21" s="61">
        <f t="shared" si="4"/>
        <v>0</v>
      </c>
      <c r="K21" s="62" t="str">
        <f t="shared" si="0"/>
        <v/>
      </c>
      <c r="L21" s="61">
        <f t="shared" si="1"/>
        <v>0</v>
      </c>
      <c r="M21" s="37" t="str">
        <f t="shared" si="2"/>
        <v/>
      </c>
      <c r="N21" s="60"/>
      <c r="O21" s="63"/>
      <c r="P21" s="61" t="e">
        <f t="shared" si="3"/>
        <v>#DIV/0!</v>
      </c>
      <c r="Q21" s="37" t="str">
        <f t="shared" si="5"/>
        <v/>
      </c>
      <c r="R21" s="1"/>
    </row>
    <row r="22" spans="2:18" x14ac:dyDescent="0.3">
      <c r="B22" s="1"/>
      <c r="C22" s="57">
        <v>9</v>
      </c>
      <c r="D22" s="58"/>
      <c r="E22" s="59"/>
      <c r="F22" s="59"/>
      <c r="G22" s="73">
        <v>0.1</v>
      </c>
      <c r="H22" s="58">
        <v>1</v>
      </c>
      <c r="I22" s="60"/>
      <c r="J22" s="61">
        <f t="shared" si="4"/>
        <v>0</v>
      </c>
      <c r="K22" s="62" t="str">
        <f t="shared" si="0"/>
        <v/>
      </c>
      <c r="L22" s="61">
        <f t="shared" si="1"/>
        <v>0</v>
      </c>
      <c r="M22" s="37" t="str">
        <f t="shared" si="2"/>
        <v/>
      </c>
      <c r="N22" s="60"/>
      <c r="O22" s="63"/>
      <c r="P22" s="61" t="e">
        <f t="shared" si="3"/>
        <v>#DIV/0!</v>
      </c>
      <c r="Q22" s="37" t="str">
        <f t="shared" si="5"/>
        <v/>
      </c>
      <c r="R22" s="1"/>
    </row>
    <row r="23" spans="2:18" x14ac:dyDescent="0.3">
      <c r="B23" s="1"/>
      <c r="C23" s="57">
        <v>10</v>
      </c>
      <c r="D23" s="58"/>
      <c r="E23" s="59"/>
      <c r="F23" s="59"/>
      <c r="G23" s="73">
        <v>0.1</v>
      </c>
      <c r="H23" s="58">
        <v>1</v>
      </c>
      <c r="I23" s="60"/>
      <c r="J23" s="61">
        <f t="shared" si="4"/>
        <v>0</v>
      </c>
      <c r="K23" s="62" t="str">
        <f t="shared" si="0"/>
        <v/>
      </c>
      <c r="L23" s="61">
        <f t="shared" si="1"/>
        <v>0</v>
      </c>
      <c r="M23" s="37" t="str">
        <f t="shared" si="2"/>
        <v/>
      </c>
      <c r="N23" s="60"/>
      <c r="O23" s="63"/>
      <c r="P23" s="61" t="e">
        <f t="shared" si="3"/>
        <v>#DIV/0!</v>
      </c>
      <c r="Q23" s="37" t="str">
        <f t="shared" si="5"/>
        <v/>
      </c>
      <c r="R23" s="1"/>
    </row>
    <row r="24" spans="2:18" x14ac:dyDescent="0.3">
      <c r="B24" s="1"/>
      <c r="C24" s="57">
        <v>11</v>
      </c>
      <c r="D24" s="58"/>
      <c r="E24" s="59"/>
      <c r="F24" s="59"/>
      <c r="G24" s="73">
        <v>0.1</v>
      </c>
      <c r="H24" s="58">
        <v>1</v>
      </c>
      <c r="I24" s="60"/>
      <c r="J24" s="61">
        <f t="shared" si="4"/>
        <v>0</v>
      </c>
      <c r="K24" s="62" t="str">
        <f t="shared" si="0"/>
        <v/>
      </c>
      <c r="L24" s="61">
        <f t="shared" si="1"/>
        <v>0</v>
      </c>
      <c r="M24" s="37" t="str">
        <f t="shared" si="2"/>
        <v/>
      </c>
      <c r="N24" s="60"/>
      <c r="O24" s="63"/>
      <c r="P24" s="61" t="e">
        <f t="shared" si="3"/>
        <v>#DIV/0!</v>
      </c>
      <c r="Q24" s="37" t="str">
        <f>IF(ISERROR(Concentration_gg),"",Concentration_gg)</f>
        <v/>
      </c>
      <c r="R24" s="1"/>
    </row>
    <row r="25" spans="2:18" x14ac:dyDescent="0.3">
      <c r="B25" s="1"/>
      <c r="C25" s="57">
        <v>12</v>
      </c>
      <c r="D25" s="58"/>
      <c r="E25" s="59"/>
      <c r="F25" s="59"/>
      <c r="G25" s="73">
        <v>0.1</v>
      </c>
      <c r="H25" s="58">
        <v>1</v>
      </c>
      <c r="I25" s="60"/>
      <c r="J25" s="61">
        <f t="shared" si="4"/>
        <v>0</v>
      </c>
      <c r="K25" s="62" t="str">
        <f t="shared" si="0"/>
        <v/>
      </c>
      <c r="L25" s="61">
        <f t="shared" si="1"/>
        <v>0</v>
      </c>
      <c r="M25" s="37" t="str">
        <f t="shared" si="2"/>
        <v/>
      </c>
      <c r="N25" s="60"/>
      <c r="O25" s="63"/>
      <c r="P25" s="61" t="e">
        <f t="shared" si="3"/>
        <v>#DIV/0!</v>
      </c>
      <c r="Q25" s="37" t="str">
        <f t="shared" si="5"/>
        <v/>
      </c>
      <c r="R25" s="1"/>
    </row>
    <row r="26" spans="2:18" x14ac:dyDescent="0.3">
      <c r="B26" s="1"/>
      <c r="C26" s="57">
        <v>13</v>
      </c>
      <c r="D26" s="58"/>
      <c r="E26" s="59"/>
      <c r="F26" s="59"/>
      <c r="G26" s="73">
        <v>0.1</v>
      </c>
      <c r="H26" s="58">
        <v>1</v>
      </c>
      <c r="I26" s="60"/>
      <c r="J26" s="61">
        <f t="shared" si="4"/>
        <v>0</v>
      </c>
      <c r="K26" s="62" t="str">
        <f t="shared" si="0"/>
        <v/>
      </c>
      <c r="L26" s="61">
        <f t="shared" si="1"/>
        <v>0</v>
      </c>
      <c r="M26" s="37" t="str">
        <f t="shared" si="2"/>
        <v/>
      </c>
      <c r="N26" s="60"/>
      <c r="O26" s="63"/>
      <c r="P26" s="61" t="e">
        <f t="shared" si="3"/>
        <v>#DIV/0!</v>
      </c>
      <c r="Q26" s="37" t="str">
        <f t="shared" si="5"/>
        <v/>
      </c>
      <c r="R26" s="1"/>
    </row>
    <row r="27" spans="2:18" x14ac:dyDescent="0.3">
      <c r="B27" s="1"/>
      <c r="C27" s="57">
        <v>14</v>
      </c>
      <c r="D27" s="58"/>
      <c r="E27" s="59"/>
      <c r="F27" s="59"/>
      <c r="G27" s="73">
        <v>0.1</v>
      </c>
      <c r="H27" s="58">
        <v>1</v>
      </c>
      <c r="I27" s="60"/>
      <c r="J27" s="61">
        <f t="shared" si="4"/>
        <v>0</v>
      </c>
      <c r="K27" s="62" t="str">
        <f t="shared" si="0"/>
        <v/>
      </c>
      <c r="L27" s="61">
        <f t="shared" si="1"/>
        <v>0</v>
      </c>
      <c r="M27" s="37" t="str">
        <f t="shared" si="2"/>
        <v/>
      </c>
      <c r="N27" s="60"/>
      <c r="O27" s="63"/>
      <c r="P27" s="61" t="e">
        <f t="shared" si="3"/>
        <v>#DIV/0!</v>
      </c>
      <c r="Q27" s="37" t="str">
        <f t="shared" si="5"/>
        <v/>
      </c>
      <c r="R27" s="1"/>
    </row>
    <row r="28" spans="2:18" x14ac:dyDescent="0.3">
      <c r="B28" s="1"/>
      <c r="C28" s="57">
        <v>15</v>
      </c>
      <c r="D28" s="58"/>
      <c r="E28" s="59"/>
      <c r="F28" s="59"/>
      <c r="G28" s="73">
        <v>0.1</v>
      </c>
      <c r="H28" s="58">
        <v>1</v>
      </c>
      <c r="I28" s="60"/>
      <c r="J28" s="61">
        <f t="shared" si="4"/>
        <v>0</v>
      </c>
      <c r="K28" s="62" t="str">
        <f t="shared" si="0"/>
        <v/>
      </c>
      <c r="L28" s="61">
        <f t="shared" si="1"/>
        <v>0</v>
      </c>
      <c r="M28" s="37" t="str">
        <f t="shared" si="2"/>
        <v/>
      </c>
      <c r="N28" s="60"/>
      <c r="O28" s="63"/>
      <c r="P28" s="61" t="e">
        <f t="shared" si="3"/>
        <v>#DIV/0!</v>
      </c>
      <c r="Q28" s="37" t="str">
        <f t="shared" si="5"/>
        <v/>
      </c>
      <c r="R28" s="1"/>
    </row>
    <row r="29" spans="2:18" x14ac:dyDescent="0.3">
      <c r="B29" s="1"/>
      <c r="C29" s="57">
        <v>16</v>
      </c>
      <c r="D29" s="58"/>
      <c r="E29" s="59"/>
      <c r="F29" s="59"/>
      <c r="G29" s="73">
        <v>0.1</v>
      </c>
      <c r="H29" s="58">
        <v>1</v>
      </c>
      <c r="I29" s="60"/>
      <c r="J29" s="61">
        <f t="shared" si="4"/>
        <v>0</v>
      </c>
      <c r="K29" s="62" t="str">
        <f t="shared" si="0"/>
        <v/>
      </c>
      <c r="L29" s="61">
        <f t="shared" si="1"/>
        <v>0</v>
      </c>
      <c r="M29" s="37" t="str">
        <f t="shared" si="2"/>
        <v/>
      </c>
      <c r="N29" s="60"/>
      <c r="O29" s="63"/>
      <c r="P29" s="61" t="e">
        <f t="shared" si="3"/>
        <v>#DIV/0!</v>
      </c>
      <c r="Q29" s="37" t="str">
        <f t="shared" si="5"/>
        <v/>
      </c>
      <c r="R29" s="1"/>
    </row>
    <row r="30" spans="2:18" x14ac:dyDescent="0.3">
      <c r="B30" s="1"/>
      <c r="C30" s="57">
        <v>17</v>
      </c>
      <c r="D30" s="58"/>
      <c r="E30" s="59"/>
      <c r="F30" s="59"/>
      <c r="G30" s="73">
        <v>0.1</v>
      </c>
      <c r="H30" s="58">
        <v>1</v>
      </c>
      <c r="I30" s="60"/>
      <c r="J30" s="61">
        <f t="shared" si="4"/>
        <v>0</v>
      </c>
      <c r="K30" s="62" t="str">
        <f t="shared" si="0"/>
        <v/>
      </c>
      <c r="L30" s="61">
        <f t="shared" si="1"/>
        <v>0</v>
      </c>
      <c r="M30" s="37" t="str">
        <f t="shared" si="2"/>
        <v/>
      </c>
      <c r="N30" s="60"/>
      <c r="O30" s="63"/>
      <c r="P30" s="61" t="e">
        <f t="shared" si="3"/>
        <v>#DIV/0!</v>
      </c>
      <c r="Q30" s="37" t="str">
        <f t="shared" si="5"/>
        <v/>
      </c>
      <c r="R30" s="1"/>
    </row>
    <row r="31" spans="2:18" x14ac:dyDescent="0.3">
      <c r="B31" s="1"/>
      <c r="C31" s="57">
        <v>18</v>
      </c>
      <c r="D31" s="58"/>
      <c r="E31" s="59"/>
      <c r="F31" s="59"/>
      <c r="G31" s="73">
        <v>0.1</v>
      </c>
      <c r="H31" s="58">
        <v>1</v>
      </c>
      <c r="I31" s="60"/>
      <c r="J31" s="61">
        <f t="shared" si="4"/>
        <v>0</v>
      </c>
      <c r="K31" s="62" t="str">
        <f t="shared" si="0"/>
        <v/>
      </c>
      <c r="L31" s="61">
        <f t="shared" si="1"/>
        <v>0</v>
      </c>
      <c r="M31" s="37" t="str">
        <f t="shared" si="2"/>
        <v/>
      </c>
      <c r="N31" s="60"/>
      <c r="O31" s="63"/>
      <c r="P31" s="61" t="e">
        <f t="shared" si="3"/>
        <v>#DIV/0!</v>
      </c>
      <c r="Q31" s="37" t="str">
        <f t="shared" si="5"/>
        <v/>
      </c>
      <c r="R31" s="1"/>
    </row>
    <row r="32" spans="2:18" x14ac:dyDescent="0.3">
      <c r="B32" s="1"/>
      <c r="C32" s="57">
        <v>19</v>
      </c>
      <c r="D32" s="58"/>
      <c r="E32" s="59"/>
      <c r="F32" s="59"/>
      <c r="G32" s="73">
        <v>0.1</v>
      </c>
      <c r="H32" s="58">
        <v>1</v>
      </c>
      <c r="I32" s="60"/>
      <c r="J32" s="61">
        <f t="shared" si="4"/>
        <v>0</v>
      </c>
      <c r="K32" s="62" t="str">
        <f t="shared" si="0"/>
        <v/>
      </c>
      <c r="L32" s="61">
        <f t="shared" si="1"/>
        <v>0</v>
      </c>
      <c r="M32" s="37" t="str">
        <f t="shared" si="2"/>
        <v/>
      </c>
      <c r="N32" s="60"/>
      <c r="O32" s="63"/>
      <c r="P32" s="61" t="e">
        <f t="shared" si="3"/>
        <v>#DIV/0!</v>
      </c>
      <c r="Q32" s="37" t="str">
        <f t="shared" si="5"/>
        <v/>
      </c>
      <c r="R32" s="1"/>
    </row>
    <row r="33" spans="2:18" x14ac:dyDescent="0.3">
      <c r="B33" s="1"/>
      <c r="C33" s="57">
        <v>20</v>
      </c>
      <c r="D33" s="58"/>
      <c r="E33" s="59"/>
      <c r="F33" s="59"/>
      <c r="G33" s="73">
        <v>0.1</v>
      </c>
      <c r="H33" s="58">
        <v>1</v>
      </c>
      <c r="I33" s="60"/>
      <c r="J33" s="61">
        <f t="shared" si="4"/>
        <v>0</v>
      </c>
      <c r="K33" s="62" t="str">
        <f t="shared" si="0"/>
        <v/>
      </c>
      <c r="L33" s="61">
        <f t="shared" si="1"/>
        <v>0</v>
      </c>
      <c r="M33" s="37" t="str">
        <f t="shared" si="2"/>
        <v/>
      </c>
      <c r="N33" s="60"/>
      <c r="O33" s="63"/>
      <c r="P33" s="61" t="e">
        <f t="shared" si="3"/>
        <v>#DIV/0!</v>
      </c>
      <c r="Q33" s="37" t="str">
        <f t="shared" si="5"/>
        <v/>
      </c>
      <c r="R33" s="1"/>
    </row>
    <row r="34" spans="2:18" x14ac:dyDescent="0.3">
      <c r="B34" s="1"/>
      <c r="C34" s="57">
        <v>21</v>
      </c>
      <c r="D34" s="58"/>
      <c r="E34" s="59"/>
      <c r="F34" s="59"/>
      <c r="G34" s="73">
        <v>0.1</v>
      </c>
      <c r="H34" s="58">
        <v>1</v>
      </c>
      <c r="I34" s="60"/>
      <c r="J34" s="61">
        <f t="shared" si="4"/>
        <v>0</v>
      </c>
      <c r="K34" s="62" t="str">
        <f t="shared" si="0"/>
        <v/>
      </c>
      <c r="L34" s="61">
        <f t="shared" si="1"/>
        <v>0</v>
      </c>
      <c r="M34" s="37" t="str">
        <f t="shared" si="2"/>
        <v/>
      </c>
      <c r="N34" s="60"/>
      <c r="O34" s="63"/>
      <c r="P34" s="61" t="e">
        <f t="shared" si="3"/>
        <v>#DIV/0!</v>
      </c>
      <c r="Q34" s="37" t="str">
        <f>IF(ISERROR(Concentration_gg),"",Concentration_gg)</f>
        <v/>
      </c>
      <c r="R34" s="1"/>
    </row>
    <row r="35" spans="2:18" x14ac:dyDescent="0.3">
      <c r="B35" s="1"/>
      <c r="C35" s="57">
        <v>22</v>
      </c>
      <c r="D35" s="58"/>
      <c r="E35" s="59"/>
      <c r="F35" s="59"/>
      <c r="G35" s="73">
        <v>0.1</v>
      </c>
      <c r="H35" s="58">
        <v>1</v>
      </c>
      <c r="I35" s="60"/>
      <c r="J35" s="61">
        <f t="shared" si="4"/>
        <v>0</v>
      </c>
      <c r="K35" s="62" t="str">
        <f t="shared" si="0"/>
        <v/>
      </c>
      <c r="L35" s="61">
        <f t="shared" si="1"/>
        <v>0</v>
      </c>
      <c r="M35" s="37" t="str">
        <f t="shared" si="2"/>
        <v/>
      </c>
      <c r="N35" s="60"/>
      <c r="O35" s="63"/>
      <c r="P35" s="61" t="e">
        <f t="shared" si="3"/>
        <v>#DIV/0!</v>
      </c>
      <c r="Q35" s="37" t="str">
        <f t="shared" si="5"/>
        <v/>
      </c>
      <c r="R35" s="1"/>
    </row>
    <row r="36" spans="2:18" x14ac:dyDescent="0.3">
      <c r="B36" s="1"/>
      <c r="C36" s="57">
        <v>23</v>
      </c>
      <c r="D36" s="58"/>
      <c r="E36" s="59"/>
      <c r="F36" s="59"/>
      <c r="G36" s="73">
        <v>0.1</v>
      </c>
      <c r="H36" s="58">
        <v>1</v>
      </c>
      <c r="I36" s="60"/>
      <c r="J36" s="61">
        <f t="shared" si="4"/>
        <v>0</v>
      </c>
      <c r="K36" s="62" t="str">
        <f t="shared" si="0"/>
        <v/>
      </c>
      <c r="L36" s="61">
        <f t="shared" si="1"/>
        <v>0</v>
      </c>
      <c r="M36" s="37" t="str">
        <f t="shared" si="2"/>
        <v/>
      </c>
      <c r="N36" s="60"/>
      <c r="O36" s="63"/>
      <c r="P36" s="61" t="e">
        <f t="shared" si="3"/>
        <v>#DIV/0!</v>
      </c>
      <c r="Q36" s="37" t="str">
        <f t="shared" si="5"/>
        <v/>
      </c>
      <c r="R36" s="1"/>
    </row>
    <row r="37" spans="2:18" x14ac:dyDescent="0.3">
      <c r="B37" s="1"/>
      <c r="C37" s="57">
        <v>24</v>
      </c>
      <c r="D37" s="58"/>
      <c r="E37" s="59"/>
      <c r="F37" s="59"/>
      <c r="G37" s="73">
        <v>0.1</v>
      </c>
      <c r="H37" s="58">
        <v>1</v>
      </c>
      <c r="I37" s="60"/>
      <c r="J37" s="61">
        <f t="shared" si="4"/>
        <v>0</v>
      </c>
      <c r="K37" s="62" t="str">
        <f t="shared" si="0"/>
        <v/>
      </c>
      <c r="L37" s="61">
        <f t="shared" si="1"/>
        <v>0</v>
      </c>
      <c r="M37" s="37" t="str">
        <f t="shared" si="2"/>
        <v/>
      </c>
      <c r="N37" s="60"/>
      <c r="O37" s="63"/>
      <c r="P37" s="61" t="e">
        <f t="shared" si="3"/>
        <v>#DIV/0!</v>
      </c>
      <c r="Q37" s="37" t="str">
        <f t="shared" si="5"/>
        <v/>
      </c>
      <c r="R37" s="1"/>
    </row>
    <row r="38" spans="2:18" x14ac:dyDescent="0.3">
      <c r="B38" s="1"/>
      <c r="C38" s="57">
        <v>25</v>
      </c>
      <c r="D38" s="58"/>
      <c r="E38" s="59"/>
      <c r="F38" s="59"/>
      <c r="G38" s="73">
        <v>0.1</v>
      </c>
      <c r="H38" s="58">
        <v>1</v>
      </c>
      <c r="I38" s="60"/>
      <c r="J38" s="61">
        <f t="shared" si="4"/>
        <v>0</v>
      </c>
      <c r="K38" s="62" t="str">
        <f t="shared" si="0"/>
        <v/>
      </c>
      <c r="L38" s="61">
        <f t="shared" si="1"/>
        <v>0</v>
      </c>
      <c r="M38" s="37" t="str">
        <f t="shared" si="2"/>
        <v/>
      </c>
      <c r="N38" s="60"/>
      <c r="O38" s="63"/>
      <c r="P38" s="61" t="e">
        <f t="shared" si="3"/>
        <v>#DIV/0!</v>
      </c>
      <c r="Q38" s="37" t="str">
        <f t="shared" si="5"/>
        <v/>
      </c>
      <c r="R38" s="1"/>
    </row>
    <row r="39" spans="2:18" x14ac:dyDescent="0.3">
      <c r="B39" s="1"/>
      <c r="C39" s="57">
        <v>26</v>
      </c>
      <c r="D39" s="58"/>
      <c r="E39" s="59"/>
      <c r="F39" s="59"/>
      <c r="G39" s="73">
        <v>0.1</v>
      </c>
      <c r="H39" s="58">
        <v>1</v>
      </c>
      <c r="I39" s="60"/>
      <c r="J39" s="61">
        <f t="shared" si="4"/>
        <v>0</v>
      </c>
      <c r="K39" s="62" t="str">
        <f t="shared" si="0"/>
        <v/>
      </c>
      <c r="L39" s="61">
        <f t="shared" si="1"/>
        <v>0</v>
      </c>
      <c r="M39" s="37" t="str">
        <f t="shared" si="2"/>
        <v/>
      </c>
      <c r="N39" s="60"/>
      <c r="O39" s="63"/>
      <c r="P39" s="61" t="e">
        <f t="shared" si="3"/>
        <v>#DIV/0!</v>
      </c>
      <c r="Q39" s="37" t="str">
        <f t="shared" si="5"/>
        <v/>
      </c>
      <c r="R39" s="1"/>
    </row>
    <row r="40" spans="2:18" x14ac:dyDescent="0.3">
      <c r="B40" s="1"/>
      <c r="C40" s="57">
        <v>27</v>
      </c>
      <c r="D40" s="58"/>
      <c r="E40" s="59"/>
      <c r="F40" s="59"/>
      <c r="G40" s="73">
        <v>0.1</v>
      </c>
      <c r="H40" s="58">
        <v>1</v>
      </c>
      <c r="I40" s="60"/>
      <c r="J40" s="61">
        <f t="shared" si="4"/>
        <v>0</v>
      </c>
      <c r="K40" s="62" t="str">
        <f t="shared" si="0"/>
        <v/>
      </c>
      <c r="L40" s="61">
        <f t="shared" si="1"/>
        <v>0</v>
      </c>
      <c r="M40" s="37" t="str">
        <f t="shared" si="2"/>
        <v/>
      </c>
      <c r="N40" s="60"/>
      <c r="O40" s="63"/>
      <c r="P40" s="61" t="e">
        <f t="shared" si="3"/>
        <v>#DIV/0!</v>
      </c>
      <c r="Q40" s="37" t="str">
        <f t="shared" si="5"/>
        <v/>
      </c>
      <c r="R40" s="1"/>
    </row>
    <row r="41" spans="2:18" x14ac:dyDescent="0.3">
      <c r="B41" s="1"/>
      <c r="C41" s="57">
        <v>28</v>
      </c>
      <c r="D41" s="58"/>
      <c r="E41" s="59"/>
      <c r="F41" s="59"/>
      <c r="G41" s="73">
        <v>0.1</v>
      </c>
      <c r="H41" s="58">
        <v>1</v>
      </c>
      <c r="I41" s="60"/>
      <c r="J41" s="61">
        <f t="shared" si="4"/>
        <v>0</v>
      </c>
      <c r="K41" s="62" t="str">
        <f t="shared" si="0"/>
        <v/>
      </c>
      <c r="L41" s="61">
        <f t="shared" si="1"/>
        <v>0</v>
      </c>
      <c r="M41" s="37" t="str">
        <f t="shared" si="2"/>
        <v/>
      </c>
      <c r="N41" s="60"/>
      <c r="O41" s="63"/>
      <c r="P41" s="61" t="e">
        <f t="shared" si="3"/>
        <v>#DIV/0!</v>
      </c>
      <c r="Q41" s="37" t="str">
        <f t="shared" si="5"/>
        <v/>
      </c>
      <c r="R41" s="1"/>
    </row>
    <row r="42" spans="2:18" x14ac:dyDescent="0.3">
      <c r="B42" s="1"/>
      <c r="C42" s="57">
        <v>29</v>
      </c>
      <c r="D42" s="58"/>
      <c r="E42" s="59"/>
      <c r="F42" s="59"/>
      <c r="G42" s="73">
        <v>0.1</v>
      </c>
      <c r="H42" s="58">
        <v>1</v>
      </c>
      <c r="I42" s="60"/>
      <c r="J42" s="61">
        <f t="shared" si="4"/>
        <v>0</v>
      </c>
      <c r="K42" s="62" t="str">
        <f t="shared" si="0"/>
        <v/>
      </c>
      <c r="L42" s="61">
        <f t="shared" si="1"/>
        <v>0</v>
      </c>
      <c r="M42" s="37" t="str">
        <f t="shared" si="2"/>
        <v/>
      </c>
      <c r="N42" s="60"/>
      <c r="O42" s="63"/>
      <c r="P42" s="61" t="e">
        <f t="shared" si="3"/>
        <v>#DIV/0!</v>
      </c>
      <c r="Q42" s="37" t="str">
        <f t="shared" si="5"/>
        <v/>
      </c>
      <c r="R42" s="1"/>
    </row>
    <row r="43" spans="2:18" x14ac:dyDescent="0.3">
      <c r="B43" s="1"/>
      <c r="C43" s="57">
        <v>30</v>
      </c>
      <c r="D43" s="58"/>
      <c r="E43" s="59"/>
      <c r="F43" s="59"/>
      <c r="G43" s="73">
        <v>0.1</v>
      </c>
      <c r="H43" s="58">
        <v>1</v>
      </c>
      <c r="I43" s="60"/>
      <c r="J43" s="61">
        <f t="shared" si="4"/>
        <v>0</v>
      </c>
      <c r="K43" s="62" t="str">
        <f t="shared" si="0"/>
        <v/>
      </c>
      <c r="L43" s="61">
        <f t="shared" si="1"/>
        <v>0</v>
      </c>
      <c r="M43" s="37" t="str">
        <f t="shared" si="2"/>
        <v/>
      </c>
      <c r="N43" s="60"/>
      <c r="O43" s="63"/>
      <c r="P43" s="61" t="e">
        <f t="shared" si="3"/>
        <v>#DIV/0!</v>
      </c>
      <c r="Q43" s="37" t="str">
        <f t="shared" si="5"/>
        <v/>
      </c>
      <c r="R43" s="1"/>
    </row>
    <row r="44" spans="2:18" x14ac:dyDescent="0.3">
      <c r="B44" s="1"/>
      <c r="C44" s="57">
        <v>31</v>
      </c>
      <c r="D44" s="58"/>
      <c r="E44" s="59"/>
      <c r="F44" s="59"/>
      <c r="G44" s="73">
        <v>0.1</v>
      </c>
      <c r="H44" s="58">
        <v>1</v>
      </c>
      <c r="I44" s="60"/>
      <c r="J44" s="61">
        <f t="shared" si="4"/>
        <v>0</v>
      </c>
      <c r="K44" s="62" t="str">
        <f t="shared" si="0"/>
        <v/>
      </c>
      <c r="L44" s="61">
        <f t="shared" si="1"/>
        <v>0</v>
      </c>
      <c r="M44" s="37" t="str">
        <f t="shared" si="2"/>
        <v/>
      </c>
      <c r="N44" s="60"/>
      <c r="O44" s="63"/>
      <c r="P44" s="61" t="e">
        <f t="shared" si="3"/>
        <v>#DIV/0!</v>
      </c>
      <c r="Q44" s="37" t="str">
        <f>IF(ISERROR(Concentration_gg),"",Concentration_gg)</f>
        <v/>
      </c>
      <c r="R44" s="1"/>
    </row>
    <row r="45" spans="2:18" x14ac:dyDescent="0.3">
      <c r="B45" s="1"/>
      <c r="C45" s="57">
        <v>32</v>
      </c>
      <c r="D45" s="58"/>
      <c r="E45" s="59"/>
      <c r="F45" s="59"/>
      <c r="G45" s="73">
        <v>0.1</v>
      </c>
      <c r="H45" s="58">
        <v>1</v>
      </c>
      <c r="I45" s="60"/>
      <c r="J45" s="61">
        <f t="shared" si="4"/>
        <v>0</v>
      </c>
      <c r="K45" s="62" t="str">
        <f t="shared" si="0"/>
        <v/>
      </c>
      <c r="L45" s="61">
        <f t="shared" si="1"/>
        <v>0</v>
      </c>
      <c r="M45" s="37" t="str">
        <f t="shared" si="2"/>
        <v/>
      </c>
      <c r="N45" s="60"/>
      <c r="O45" s="63"/>
      <c r="P45" s="61" t="e">
        <f t="shared" si="3"/>
        <v>#DIV/0!</v>
      </c>
      <c r="Q45" s="37" t="str">
        <f t="shared" si="5"/>
        <v/>
      </c>
      <c r="R45" s="1"/>
    </row>
    <row r="46" spans="2:18" x14ac:dyDescent="0.3">
      <c r="B46" s="1"/>
      <c r="C46" s="57">
        <v>33</v>
      </c>
      <c r="D46" s="58"/>
      <c r="E46" s="59"/>
      <c r="F46" s="59"/>
      <c r="G46" s="73">
        <v>0.1</v>
      </c>
      <c r="H46" s="58">
        <v>1</v>
      </c>
      <c r="I46" s="60"/>
      <c r="J46" s="61">
        <f t="shared" si="4"/>
        <v>0</v>
      </c>
      <c r="K46" s="62" t="str">
        <f t="shared" si="0"/>
        <v/>
      </c>
      <c r="L46" s="61">
        <f t="shared" si="1"/>
        <v>0</v>
      </c>
      <c r="M46" s="37" t="str">
        <f t="shared" si="2"/>
        <v/>
      </c>
      <c r="N46" s="60"/>
      <c r="O46" s="63"/>
      <c r="P46" s="61" t="e">
        <f t="shared" si="3"/>
        <v>#DIV/0!</v>
      </c>
      <c r="Q46" s="37" t="str">
        <f t="shared" si="5"/>
        <v/>
      </c>
      <c r="R46" s="1"/>
    </row>
    <row r="47" spans="2:18" x14ac:dyDescent="0.3">
      <c r="B47" s="1"/>
      <c r="C47" s="57">
        <v>34</v>
      </c>
      <c r="D47" s="58"/>
      <c r="E47" s="59"/>
      <c r="F47" s="59"/>
      <c r="G47" s="73">
        <v>0.1</v>
      </c>
      <c r="H47" s="58">
        <v>1</v>
      </c>
      <c r="I47" s="60"/>
      <c r="J47" s="61">
        <f t="shared" si="4"/>
        <v>0</v>
      </c>
      <c r="K47" s="62" t="str">
        <f t="shared" si="0"/>
        <v/>
      </c>
      <c r="L47" s="61">
        <f t="shared" si="1"/>
        <v>0</v>
      </c>
      <c r="M47" s="37" t="str">
        <f t="shared" si="2"/>
        <v/>
      </c>
      <c r="N47" s="60"/>
      <c r="O47" s="63"/>
      <c r="P47" s="61" t="e">
        <f t="shared" si="3"/>
        <v>#DIV/0!</v>
      </c>
      <c r="Q47" s="37" t="str">
        <f t="shared" ref="Q47:Q53" si="6">IF(ISERROR(Concentration_gg),"",Concentration_gg)</f>
        <v/>
      </c>
      <c r="R47" s="1"/>
    </row>
    <row r="48" spans="2:18" x14ac:dyDescent="0.3">
      <c r="B48" s="1"/>
      <c r="C48" s="57">
        <v>35</v>
      </c>
      <c r="D48" s="58"/>
      <c r="E48" s="59"/>
      <c r="F48" s="59"/>
      <c r="G48" s="73">
        <v>0.1</v>
      </c>
      <c r="H48" s="58">
        <v>1</v>
      </c>
      <c r="I48" s="60"/>
      <c r="J48" s="61">
        <f t="shared" si="4"/>
        <v>0</v>
      </c>
      <c r="K48" s="62" t="str">
        <f t="shared" si="0"/>
        <v/>
      </c>
      <c r="L48" s="61">
        <f t="shared" si="1"/>
        <v>0</v>
      </c>
      <c r="M48" s="37" t="str">
        <f t="shared" si="2"/>
        <v/>
      </c>
      <c r="N48" s="60"/>
      <c r="O48" s="63"/>
      <c r="P48" s="61" t="e">
        <f t="shared" si="3"/>
        <v>#DIV/0!</v>
      </c>
      <c r="Q48" s="37" t="str">
        <f t="shared" si="6"/>
        <v/>
      </c>
      <c r="R48" s="1"/>
    </row>
    <row r="49" spans="2:18" x14ac:dyDescent="0.3">
      <c r="B49" s="1"/>
      <c r="C49" s="57">
        <v>36</v>
      </c>
      <c r="D49" s="58"/>
      <c r="E49" s="59"/>
      <c r="F49" s="59"/>
      <c r="G49" s="73">
        <v>0.1</v>
      </c>
      <c r="H49" s="58">
        <v>1</v>
      </c>
      <c r="I49" s="60"/>
      <c r="J49" s="61">
        <f t="shared" si="4"/>
        <v>0</v>
      </c>
      <c r="K49" s="62" t="str">
        <f t="shared" si="0"/>
        <v/>
      </c>
      <c r="L49" s="61">
        <f t="shared" si="1"/>
        <v>0</v>
      </c>
      <c r="M49" s="37" t="str">
        <f t="shared" si="2"/>
        <v/>
      </c>
      <c r="N49" s="60"/>
      <c r="O49" s="63"/>
      <c r="P49" s="61" t="e">
        <f t="shared" si="3"/>
        <v>#DIV/0!</v>
      </c>
      <c r="Q49" s="37" t="str">
        <f t="shared" si="6"/>
        <v/>
      </c>
      <c r="R49" s="1"/>
    </row>
    <row r="50" spans="2:18" x14ac:dyDescent="0.3">
      <c r="B50" s="1"/>
      <c r="C50" s="57">
        <v>37</v>
      </c>
      <c r="D50" s="58"/>
      <c r="E50" s="59"/>
      <c r="F50" s="59"/>
      <c r="G50" s="73">
        <v>0.1</v>
      </c>
      <c r="H50" s="58">
        <v>1</v>
      </c>
      <c r="I50" s="60"/>
      <c r="J50" s="61">
        <f t="shared" si="4"/>
        <v>0</v>
      </c>
      <c r="K50" s="62" t="str">
        <f t="shared" si="0"/>
        <v/>
      </c>
      <c r="L50" s="61">
        <f t="shared" si="1"/>
        <v>0</v>
      </c>
      <c r="M50" s="37" t="str">
        <f t="shared" si="2"/>
        <v/>
      </c>
      <c r="N50" s="60"/>
      <c r="O50" s="63"/>
      <c r="P50" s="61" t="e">
        <f t="shared" si="3"/>
        <v>#DIV/0!</v>
      </c>
      <c r="Q50" s="37" t="str">
        <f t="shared" si="6"/>
        <v/>
      </c>
      <c r="R50" s="1"/>
    </row>
    <row r="51" spans="2:18" x14ac:dyDescent="0.3">
      <c r="B51" s="1"/>
      <c r="C51" s="57">
        <v>38</v>
      </c>
      <c r="D51" s="58"/>
      <c r="E51" s="59"/>
      <c r="F51" s="59"/>
      <c r="G51" s="73">
        <v>0.1</v>
      </c>
      <c r="H51" s="58">
        <v>1</v>
      </c>
      <c r="I51" s="60"/>
      <c r="J51" s="61">
        <f t="shared" si="4"/>
        <v>0</v>
      </c>
      <c r="K51" s="62" t="str">
        <f t="shared" si="0"/>
        <v/>
      </c>
      <c r="L51" s="61">
        <f t="shared" si="1"/>
        <v>0</v>
      </c>
      <c r="M51" s="37" t="str">
        <f t="shared" si="2"/>
        <v/>
      </c>
      <c r="N51" s="60"/>
      <c r="O51" s="63"/>
      <c r="P51" s="61" t="e">
        <f t="shared" si="3"/>
        <v>#DIV/0!</v>
      </c>
      <c r="Q51" s="37" t="str">
        <f t="shared" si="6"/>
        <v/>
      </c>
      <c r="R51" s="1"/>
    </row>
    <row r="52" spans="2:18" x14ac:dyDescent="0.3">
      <c r="B52" s="1"/>
      <c r="C52" s="57">
        <v>39</v>
      </c>
      <c r="D52" s="58"/>
      <c r="E52" s="59"/>
      <c r="F52" s="59"/>
      <c r="G52" s="73">
        <v>0.1</v>
      </c>
      <c r="H52" s="58">
        <v>1</v>
      </c>
      <c r="I52" s="60"/>
      <c r="J52" s="61">
        <f t="shared" si="4"/>
        <v>0</v>
      </c>
      <c r="K52" s="62" t="str">
        <f t="shared" si="0"/>
        <v/>
      </c>
      <c r="L52" s="61">
        <f t="shared" si="1"/>
        <v>0</v>
      </c>
      <c r="M52" s="37" t="str">
        <f t="shared" si="2"/>
        <v/>
      </c>
      <c r="N52" s="60"/>
      <c r="O52" s="63"/>
      <c r="P52" s="61" t="e">
        <f t="shared" si="3"/>
        <v>#DIV/0!</v>
      </c>
      <c r="Q52" s="37" t="str">
        <f t="shared" si="6"/>
        <v/>
      </c>
      <c r="R52" s="1"/>
    </row>
    <row r="53" spans="2:18" x14ac:dyDescent="0.3">
      <c r="B53" s="1"/>
      <c r="C53" s="64">
        <v>40</v>
      </c>
      <c r="D53" s="65"/>
      <c r="E53" s="52"/>
      <c r="F53" s="52"/>
      <c r="G53" s="74">
        <v>0.1</v>
      </c>
      <c r="H53" s="65">
        <v>1</v>
      </c>
      <c r="I53" s="60"/>
      <c r="J53" s="66">
        <f t="shared" si="4"/>
        <v>0</v>
      </c>
      <c r="K53" s="67" t="str">
        <f t="shared" si="0"/>
        <v/>
      </c>
      <c r="L53" s="61">
        <f t="shared" si="1"/>
        <v>0</v>
      </c>
      <c r="M53" s="68" t="str">
        <f t="shared" si="2"/>
        <v/>
      </c>
      <c r="N53" s="60"/>
      <c r="O53" s="69"/>
      <c r="P53" s="66" t="e">
        <f t="shared" si="3"/>
        <v>#DIV/0!</v>
      </c>
      <c r="Q53" s="68" t="str">
        <f t="shared" si="6"/>
        <v/>
      </c>
      <c r="R53" s="1"/>
    </row>
    <row r="54" spans="2:18" x14ac:dyDescent="0.3">
      <c r="B54" s="1"/>
      <c r="C54" s="70"/>
      <c r="D54" s="70"/>
      <c r="E54" s="71"/>
      <c r="F54" s="71"/>
      <c r="G54" s="71"/>
      <c r="H54" s="71"/>
      <c r="I54" s="13"/>
      <c r="J54" s="13"/>
      <c r="K54" s="51"/>
      <c r="L54" s="51"/>
      <c r="M54" s="51"/>
      <c r="N54" s="13"/>
      <c r="O54" s="71"/>
      <c r="P54" s="13"/>
      <c r="Q54" s="51"/>
      <c r="R54" s="1"/>
    </row>
    <row r="55" spans="2:18" x14ac:dyDescent="0.3">
      <c r="B55" s="1"/>
      <c r="C55" s="70"/>
      <c r="D55" s="70"/>
      <c r="E55" s="71"/>
      <c r="F55" s="71"/>
      <c r="G55" s="71"/>
      <c r="H55" s="71"/>
      <c r="I55" s="13"/>
      <c r="J55" s="13"/>
      <c r="K55" s="51"/>
      <c r="L55" s="51"/>
      <c r="M55" s="51"/>
      <c r="N55" s="13"/>
      <c r="O55" s="71"/>
      <c r="P55" s="13"/>
      <c r="Q55" s="51"/>
      <c r="R55" s="1"/>
    </row>
    <row r="56" spans="2:18" ht="67.5" customHeight="1" x14ac:dyDescent="0.3">
      <c r="B56" s="1"/>
      <c r="C56" s="82" t="s">
        <v>23</v>
      </c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1"/>
    </row>
    <row r="57" spans="2:18" ht="400.15" customHeight="1" x14ac:dyDescent="0.3"/>
  </sheetData>
  <sheetProtection algorithmName="SHA-512" hashValue="A/yJz06j9JbOvzkv/LpSZFRTduh4uVZ4R7CN2WKYX7Z8tmWWKqtnUHzv4L2Fg23ZbWC3m7CNiolHVnMJiOifng==" saltValue="GeCBE/QiL9uql33VIfzaiQ==" spinCount="100000" sheet="1" objects="1" scenarios="1"/>
  <mergeCells count="2">
    <mergeCell ref="C56:Q56"/>
    <mergeCell ref="E4:H4"/>
  </mergeCells>
  <dataValidations count="3">
    <dataValidation type="decimal" allowBlank="1" showErrorMessage="1" error="Enter numeric values only" sqref="E8:F10 O14:O53 E14:H53" xr:uid="{21BCDAFF-3C90-4ED8-A230-3328CC8E921F}">
      <formula1>0</formula1>
      <formula2>10000</formula2>
    </dataValidation>
    <dataValidation type="decimal" allowBlank="1" showErrorMessage="1" error="Please enter numeric values only." sqref="E54:F55" xr:uid="{75204669-9C32-411E-ADFB-89B2CEE5056A}">
      <formula1>0</formula1>
      <formula2>100</formula2>
    </dataValidation>
    <dataValidation type="decimal" errorStyle="warning" allowBlank="1" showErrorMessage="1" error="Please enter numeric values only." sqref="G54:H55 O54:O55" xr:uid="{DAB4FACC-605A-411D-8E95-E8FDD02C2042}">
      <formula1>0</formula1>
      <formula2>100</formula2>
    </dataValidation>
  </dataValidations>
  <pageMargins left="0.59055118110236227" right="0.59055118110236227" top="0.59055118110236227" bottom="0.98425196850393704" header="0.51181102362204722" footer="0.51181102362204722"/>
  <pageSetup paperSize="9" scale="82" fitToHeight="2" orientation="portrait" horizontalDpi="360" verticalDpi="360" r:id="rId1"/>
  <headerFooter alignWithMargins="0">
    <oddFooter>&amp;LPrinted on &amp;D, Page &amp;P of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CCE732719B764890499C5C74FD0239" ma:contentTypeVersion="12" ma:contentTypeDescription="Create a new document." ma:contentTypeScope="" ma:versionID="0018755d7eee9b691c64163529ca7cae">
  <xsd:schema xmlns:xsd="http://www.w3.org/2001/XMLSchema" xmlns:xs="http://www.w3.org/2001/XMLSchema" xmlns:p="http://schemas.microsoft.com/office/2006/metadata/properties" xmlns:ns2="22f082d9-d13f-4c2b-bb85-d162602de9d8" xmlns:ns3="19e911bc-41e3-4a8f-afb1-81fa6f6789c4" targetNamespace="http://schemas.microsoft.com/office/2006/metadata/properties" ma:root="true" ma:fieldsID="f6a79587a426da1e8a2fd98b850b3e76" ns2:_="" ns3:_="">
    <xsd:import namespace="22f082d9-d13f-4c2b-bb85-d162602de9d8"/>
    <xsd:import namespace="19e911bc-41e3-4a8f-afb1-81fa6f678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082d9-d13f-4c2b-bb85-d162602de9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c2f1d9f-d9cd-4e16-8c8d-b9f39c5386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911bc-41e3-4a8f-afb1-81fa6f6789c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f082d9-d13f-4c2b-bb85-d162602de9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65CD9A-7413-4853-BB77-C8345FB5E7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37BA3-E649-4EBD-98E8-3CE37D947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f082d9-d13f-4c2b-bb85-d162602de9d8"/>
    <ds:schemaRef ds:uri="19e911bc-41e3-4a8f-afb1-81fa6f678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A3B739-C421-42AD-A964-4C74708BDE9D}">
  <ds:schemaRefs>
    <ds:schemaRef ds:uri="19e911bc-41e3-4a8f-afb1-81fa6f6789c4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2f082d9-d13f-4c2b-bb85-d162602de9d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MegaCalc!A1_blank_1</vt:lpstr>
      <vt:lpstr>MegaCalc!A1_blank_2</vt:lpstr>
      <vt:lpstr>MegaCalc!A1_blank_ave</vt:lpstr>
      <vt:lpstr>MegaCalc!A1_sample</vt:lpstr>
      <vt:lpstr>MegaCalc!A2_blank_1</vt:lpstr>
      <vt:lpstr>MegaCalc!A2_blank_2</vt:lpstr>
      <vt:lpstr>MegaCalc!A2_blank_ave</vt:lpstr>
      <vt:lpstr>MegaCalc!A2_sample</vt:lpstr>
      <vt:lpstr>MegaCalc!Change_absorbance</vt:lpstr>
      <vt:lpstr>MegaCalc!Concentration_gg</vt:lpstr>
      <vt:lpstr>MegaCalc!Concentration_gL</vt:lpstr>
      <vt:lpstr>Contact_us</vt:lpstr>
      <vt:lpstr>MegaCalc!Dilution</vt:lpstr>
      <vt:lpstr>Instructions</vt:lpstr>
      <vt:lpstr>Instructions!Print_Area</vt:lpstr>
      <vt:lpstr>MegaCalc!Print_Area</vt:lpstr>
      <vt:lpstr>MegaCalc!Print_Titles</vt:lpstr>
      <vt:lpstr>MegaCalc!Sample_con_gL</vt:lpstr>
      <vt:lpstr>MegaCalc!Sample_volume</vt:lpstr>
      <vt:lpstr>MegaCalc!use_mega_calculator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Megazyme</dc:creator>
  <cp:keywords/>
  <dc:description/>
  <cp:lastModifiedBy>Lucie Sweeney</cp:lastModifiedBy>
  <cp:revision/>
  <dcterms:created xsi:type="dcterms:W3CDTF">2004-10-05T18:50:23Z</dcterms:created>
  <dcterms:modified xsi:type="dcterms:W3CDTF">2025-09-16T10:07:54Z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0x010100BECCE732719B764890499C5C74FD0239</vt:lpwstr>
  </property>
  <property fmtid="{D5CDD505-2E9C-101B-9397-08002B2CF9AE}" pid="3" name="MediaServiceImageTags">
    <vt:lpwstr/>
  </property>
</Properties>
</file>