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neogencorp.sharepoint.com/sites/BrayIE-Documents/Shared Documents/Documents/MegaCalc/K-LOLAC/"/>
    </mc:Choice>
  </mc:AlternateContent>
  <xr:revisionPtr revIDLastSave="29" documentId="13_ncr:1_{94F946F8-0727-43F4-ADC4-495C13ED28E5}" xr6:coauthVersionLast="47" xr6:coauthVersionMax="47" xr10:uidLastSave="{893C85F7-E436-4E3C-8A70-9F2B2B394A9F}"/>
  <workbookProtection workbookPassword="8E71" lockStructure="1"/>
  <bookViews>
    <workbookView xWindow="-120" yWindow="-120" windowWidth="29040" windowHeight="15840" activeTab="2" xr2:uid="{00000000-000D-0000-FFFF-FFFF00000000}"/>
  </bookViews>
  <sheets>
    <sheet name="Instructions" sheetId="6" r:id="rId1"/>
    <sheet name="MegaCalc" sheetId="1" r:id="rId2"/>
    <sheet name="Creep Calculation" sheetId="3" r:id="rId3"/>
  </sheets>
  <definedNames>
    <definedName name="A1_blank_1">MegaCalc!$F$8</definedName>
    <definedName name="A1_blank_2">MegaCalc!$F$9</definedName>
    <definedName name="A1_blank_ave">MegaCalc!$F$10</definedName>
    <definedName name="A1_sample">MegaCalc!$F$14:$F$33</definedName>
    <definedName name="A2_blank_1">MegaCalc!$G$8</definedName>
    <definedName name="A2_blank_2">MegaCalc!$G$9</definedName>
    <definedName name="A2_blank_ave">MegaCalc!$G$10</definedName>
    <definedName name="A2_sample">MegaCalc!$G$14:$G$33</definedName>
    <definedName name="Change_absorbance">MegaCalc!$L$14:$L$33</definedName>
    <definedName name="Concentration_gg">MegaCalc!$R$14:$R$33</definedName>
    <definedName name="Concentration_gL">MegaCalc!$N$14:$N$33</definedName>
    <definedName name="Contact_us">Instructions!#REF!</definedName>
    <definedName name="Creep_calculation">'Creep Calculation'!$E$11:$E$30</definedName>
    <definedName name="D_Abs">MegaCalc!$M$14:$M$33</definedName>
    <definedName name="Dilution">MegaCalc!$J$14:$J$33</definedName>
    <definedName name="Instructions">Instructions!$A$2</definedName>
    <definedName name="_xlnm.Print_Area" localSheetId="2">'Creep Calculation'!$C$2:$S$38</definedName>
    <definedName name="_xlnm.Print_Area" localSheetId="0">Instructions!$B$2:$R$45</definedName>
    <definedName name="_xlnm.Print_Area" localSheetId="1">MegaCalc!$B$2:$V$33</definedName>
    <definedName name="_xlnm.Print_Titles" localSheetId="1">MegaCalc!$12:$13</definedName>
    <definedName name="Sample_con_gL">MegaCalc!$Q$14:$Q$33</definedName>
    <definedName name="Sample_volume">MegaCalc!$I$14:$I$33</definedName>
    <definedName name="use_mega_calculator">MegaCalc!$A$1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1" l="1"/>
  <c r="F10" i="1"/>
  <c r="G10" i="1"/>
  <c r="E11" i="3"/>
  <c r="H14" i="1" s="1"/>
  <c r="E12" i="3"/>
  <c r="M12" i="3" s="1"/>
  <c r="E13" i="3"/>
  <c r="M13" i="3" s="1"/>
  <c r="E14" i="3"/>
  <c r="M14" i="3" s="1"/>
  <c r="E15" i="3"/>
  <c r="M15" i="3" s="1"/>
  <c r="E16" i="3"/>
  <c r="M16" i="3" s="1"/>
  <c r="E17" i="3"/>
  <c r="H20" i="1" s="1"/>
  <c r="E18" i="3"/>
  <c r="H21" i="1" s="1"/>
  <c r="E19" i="3"/>
  <c r="M19" i="3" s="1"/>
  <c r="E20" i="3"/>
  <c r="M20" i="3" s="1"/>
  <c r="E21" i="3"/>
  <c r="M21" i="3" s="1"/>
  <c r="E22" i="3"/>
  <c r="H25" i="1" s="1"/>
  <c r="E23" i="3"/>
  <c r="M23" i="3" s="1"/>
  <c r="E24" i="3"/>
  <c r="M24" i="3" s="1"/>
  <c r="E25" i="3"/>
  <c r="H28" i="1" s="1"/>
  <c r="E26" i="3"/>
  <c r="M26" i="3" s="1"/>
  <c r="E27" i="3"/>
  <c r="M27" i="3" s="1"/>
  <c r="E28" i="3"/>
  <c r="H31" i="1" s="1"/>
  <c r="E29" i="3"/>
  <c r="M29" i="3" s="1"/>
  <c r="E30" i="3"/>
  <c r="M30" i="3" s="1"/>
  <c r="G11" i="3"/>
  <c r="H11" i="3"/>
  <c r="I11" i="3"/>
  <c r="G12" i="3"/>
  <c r="H12" i="3"/>
  <c r="I12" i="3"/>
  <c r="F13" i="3"/>
  <c r="G13" i="3"/>
  <c r="H13" i="3"/>
  <c r="I13" i="3"/>
  <c r="F14" i="3"/>
  <c r="G14" i="3"/>
  <c r="H14" i="3"/>
  <c r="I14" i="3"/>
  <c r="G15" i="3"/>
  <c r="H15" i="3"/>
  <c r="I15" i="3"/>
  <c r="F16" i="3"/>
  <c r="G16" i="3"/>
  <c r="H16" i="3"/>
  <c r="I16" i="3"/>
  <c r="M17" i="3"/>
  <c r="F17" i="3"/>
  <c r="G17" i="3"/>
  <c r="H17" i="3"/>
  <c r="I17" i="3"/>
  <c r="F18" i="3"/>
  <c r="G18" i="3"/>
  <c r="H18" i="3"/>
  <c r="I18" i="3"/>
  <c r="F19" i="3"/>
  <c r="G19" i="3"/>
  <c r="H19" i="3"/>
  <c r="I19" i="3"/>
  <c r="F20" i="3"/>
  <c r="G20" i="3"/>
  <c r="H20" i="3"/>
  <c r="I20" i="3"/>
  <c r="F21" i="3"/>
  <c r="G21" i="3"/>
  <c r="H21" i="3"/>
  <c r="I21" i="3"/>
  <c r="F22" i="3"/>
  <c r="G22" i="3"/>
  <c r="H22" i="3"/>
  <c r="I22" i="3"/>
  <c r="F23" i="3"/>
  <c r="G23" i="3"/>
  <c r="H23" i="3"/>
  <c r="I23" i="3"/>
  <c r="F24" i="3"/>
  <c r="G24" i="3"/>
  <c r="H24" i="3"/>
  <c r="I24" i="3"/>
  <c r="F25" i="3"/>
  <c r="G25" i="3"/>
  <c r="H25" i="3"/>
  <c r="I25" i="3"/>
  <c r="F26" i="3"/>
  <c r="G26" i="3"/>
  <c r="H26" i="3"/>
  <c r="I26" i="3"/>
  <c r="F27" i="3"/>
  <c r="G27" i="3"/>
  <c r="H27" i="3"/>
  <c r="I27" i="3"/>
  <c r="F28" i="3"/>
  <c r="G28" i="3"/>
  <c r="H28" i="3"/>
  <c r="I28" i="3"/>
  <c r="F29" i="3"/>
  <c r="G29" i="3"/>
  <c r="H29" i="3"/>
  <c r="I29" i="3"/>
  <c r="F30" i="3"/>
  <c r="G30" i="3"/>
  <c r="H30" i="3"/>
  <c r="I30" i="3"/>
  <c r="F15" i="3"/>
  <c r="F12" i="3"/>
  <c r="H26" i="1" l="1"/>
  <c r="L26" i="1" s="1"/>
  <c r="M26" i="1" s="1"/>
  <c r="N26" i="1" s="1"/>
  <c r="R26" i="1" s="1"/>
  <c r="H32" i="1"/>
  <c r="L32" i="1" s="1"/>
  <c r="M32" i="1" s="1"/>
  <c r="N32" i="1" s="1"/>
  <c r="R32" i="1" s="1"/>
  <c r="L25" i="1"/>
  <c r="M25" i="1" s="1"/>
  <c r="N25" i="1" s="1"/>
  <c r="R25" i="1" s="1"/>
  <c r="H30" i="1"/>
  <c r="H24" i="1"/>
  <c r="H18" i="1"/>
  <c r="L18" i="1" s="1"/>
  <c r="M25" i="3"/>
  <c r="M22" i="3"/>
  <c r="M18" i="3"/>
  <c r="H29" i="1"/>
  <c r="H23" i="1"/>
  <c r="H17" i="1"/>
  <c r="H22" i="1"/>
  <c r="H16" i="1"/>
  <c r="M28" i="3"/>
  <c r="H33" i="1"/>
  <c r="H27" i="1"/>
  <c r="H15" i="1"/>
  <c r="H19" i="1"/>
  <c r="L14" i="1"/>
  <c r="M14" i="1" s="1"/>
  <c r="N14" i="1" s="1"/>
  <c r="L31" i="1"/>
  <c r="M31" i="1" s="1"/>
  <c r="N31" i="1" s="1"/>
  <c r="L20" i="1"/>
  <c r="M20" i="1" s="1"/>
  <c r="N20" i="1" s="1"/>
  <c r="R20" i="1" s="1"/>
  <c r="M11" i="3"/>
  <c r="L28" i="1"/>
  <c r="M28" i="1" s="1"/>
  <c r="N28" i="1" s="1"/>
  <c r="R28" i="1" s="1"/>
  <c r="L21" i="1"/>
  <c r="M21" i="1" s="1"/>
  <c r="N21" i="1" s="1"/>
  <c r="F11" i="3"/>
  <c r="L16" i="1" l="1"/>
  <c r="M16" i="1" s="1"/>
  <c r="N16" i="1" s="1"/>
  <c r="O21" i="1"/>
  <c r="R21" i="1"/>
  <c r="S21" i="1" s="1"/>
  <c r="R31" i="1"/>
  <c r="S31" i="1" s="1"/>
  <c r="O31" i="1"/>
  <c r="M18" i="1"/>
  <c r="N18" i="1" s="1"/>
  <c r="R18" i="1" s="1"/>
  <c r="S18" i="1" s="1"/>
  <c r="S28" i="1"/>
  <c r="T28" i="1"/>
  <c r="U28" i="1" s="1"/>
  <c r="S25" i="1"/>
  <c r="T25" i="1"/>
  <c r="U25" i="1" s="1"/>
  <c r="S26" i="1"/>
  <c r="T26" i="1"/>
  <c r="U26" i="1" s="1"/>
  <c r="S20" i="1"/>
  <c r="T20" i="1"/>
  <c r="U20" i="1" s="1"/>
  <c r="S32" i="1"/>
  <c r="T32" i="1"/>
  <c r="U32" i="1" s="1"/>
  <c r="R14" i="1"/>
  <c r="T14" i="1" s="1"/>
  <c r="U14" i="1" s="1"/>
  <c r="O26" i="1"/>
  <c r="O28" i="1"/>
  <c r="O25" i="1"/>
  <c r="L27" i="1"/>
  <c r="M27" i="1" s="1"/>
  <c r="N27" i="1" s="1"/>
  <c r="R27" i="1" s="1"/>
  <c r="T27" i="1" s="1"/>
  <c r="U27" i="1" s="1"/>
  <c r="L24" i="1"/>
  <c r="M24" i="1" s="1"/>
  <c r="N24" i="1" s="1"/>
  <c r="L30" i="1"/>
  <c r="M30" i="1" s="1"/>
  <c r="N30" i="1" s="1"/>
  <c r="O20" i="1"/>
  <c r="O32" i="1"/>
  <c r="L19" i="1"/>
  <c r="M19" i="1" s="1"/>
  <c r="N19" i="1" s="1"/>
  <c r="O19" i="1" s="1"/>
  <c r="L15" i="1"/>
  <c r="M15" i="1" s="1"/>
  <c r="N15" i="1" s="1"/>
  <c r="O15" i="1" s="1"/>
  <c r="L33" i="1"/>
  <c r="M33" i="1" s="1"/>
  <c r="N33" i="1" s="1"/>
  <c r="L29" i="1"/>
  <c r="M29" i="1" s="1"/>
  <c r="N29" i="1" s="1"/>
  <c r="L23" i="1"/>
  <c r="M23" i="1" s="1"/>
  <c r="N23" i="1" s="1"/>
  <c r="L17" i="1"/>
  <c r="M17" i="1" s="1"/>
  <c r="N17" i="1" s="1"/>
  <c r="L22" i="1"/>
  <c r="M22" i="1" s="1"/>
  <c r="N22" i="1" s="1"/>
  <c r="O22" i="1" s="1"/>
  <c r="O14" i="1"/>
  <c r="T31" i="1" l="1"/>
  <c r="U31" i="1" s="1"/>
  <c r="T21" i="1"/>
  <c r="U21" i="1" s="1"/>
  <c r="R16" i="1"/>
  <c r="O16" i="1"/>
  <c r="R15" i="1"/>
  <c r="T15" i="1" s="1"/>
  <c r="U15" i="1" s="1"/>
  <c r="O30" i="1"/>
  <c r="R30" i="1"/>
  <c r="S30" i="1" s="1"/>
  <c r="O23" i="1"/>
  <c r="R23" i="1"/>
  <c r="S23" i="1" s="1"/>
  <c r="R24" i="1"/>
  <c r="O24" i="1"/>
  <c r="O29" i="1"/>
  <c r="R29" i="1"/>
  <c r="S27" i="1"/>
  <c r="O18" i="1"/>
  <c r="R22" i="1"/>
  <c r="S22" i="1" s="1"/>
  <c r="R19" i="1"/>
  <c r="S19" i="1" s="1"/>
  <c r="T18" i="1"/>
  <c r="U18" i="1" s="1"/>
  <c r="O27" i="1"/>
  <c r="S14" i="1"/>
  <c r="R17" i="1"/>
  <c r="O17" i="1"/>
  <c r="R33" i="1"/>
  <c r="O33" i="1"/>
  <c r="S16" i="1" l="1"/>
  <c r="T16" i="1"/>
  <c r="U16" i="1" s="1"/>
  <c r="S15" i="1"/>
  <c r="T23" i="1"/>
  <c r="U23" i="1" s="1"/>
  <c r="S29" i="1"/>
  <c r="T29" i="1"/>
  <c r="U29" i="1" s="1"/>
  <c r="T19" i="1"/>
  <c r="U19" i="1" s="1"/>
  <c r="T22" i="1"/>
  <c r="U22" i="1" s="1"/>
  <c r="S24" i="1"/>
  <c r="T24" i="1"/>
  <c r="U24" i="1" s="1"/>
  <c r="T30" i="1"/>
  <c r="U30" i="1" s="1"/>
  <c r="S17" i="1"/>
  <c r="T17" i="1"/>
  <c r="U17" i="1" s="1"/>
  <c r="S33" i="1"/>
  <c r="T33" i="1"/>
  <c r="U3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N21" authorId="0" shapeId="0" xr:uid="{00000000-0006-0000-0000-000001000000}">
      <text>
        <r>
          <rPr>
            <b/>
            <sz val="8"/>
            <color indexed="81"/>
            <rFont val="Tahoma"/>
            <family val="2"/>
          </rPr>
          <t>Concentration: grams of analyte per litre of sample</t>
        </r>
      </text>
    </comment>
    <comment ref="O21" authorId="0" shapeId="0" xr:uid="{00000000-0006-0000-0000-000002000000}">
      <text>
        <r>
          <rPr>
            <b/>
            <sz val="8"/>
            <color indexed="81"/>
            <rFont val="Tahoma"/>
            <family val="2"/>
          </rPr>
          <t>Concentration: grams of sample per litre of sample solution</t>
        </r>
      </text>
    </comment>
    <comment ref="P21" authorId="0" shapeId="0" xr:uid="{121C40BC-D084-4DE5-8256-9A19AC4CB97C}">
      <text>
        <r>
          <rPr>
            <b/>
            <sz val="8"/>
            <color indexed="81"/>
            <rFont val="Tahoma"/>
            <family val="2"/>
          </rPr>
          <t>Concentration: grams of Lactose per 100 grams of sample</t>
        </r>
      </text>
    </comment>
    <comment ref="Q21" authorId="0" shapeId="0" xr:uid="{00000000-0006-0000-0000-000003000000}">
      <text>
        <r>
          <rPr>
            <b/>
            <sz val="8"/>
            <color indexed="81"/>
            <rFont val="Tahoma"/>
            <family val="2"/>
          </rPr>
          <t>Concentration: milligrams of Lactose per 100 grams of sample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O13" authorId="0" shapeId="0" xr:uid="{00000000-0006-0000-0100-000001000000}">
      <text>
        <r>
          <rPr>
            <b/>
            <sz val="8"/>
            <color indexed="81"/>
            <rFont val="Tahoma"/>
            <family val="2"/>
          </rPr>
          <t>Concentration: grams of Lactose per litre of sample</t>
        </r>
      </text>
    </comment>
    <comment ref="Q13" authorId="0" shapeId="0" xr:uid="{00000000-0006-0000-0100-000002000000}">
      <text>
        <r>
          <rPr>
            <b/>
            <sz val="8"/>
            <color indexed="81"/>
            <rFont val="Tahoma"/>
            <family val="2"/>
          </rPr>
          <t>Concentration: grams of sample per litre of sample solution</t>
        </r>
      </text>
    </comment>
    <comment ref="S13" authorId="0" shapeId="0" xr:uid="{E7632A16-95BF-4A30-AB72-438A0392ABE4}">
      <text>
        <r>
          <rPr>
            <b/>
            <sz val="8"/>
            <color indexed="81"/>
            <rFont val="Tahoma"/>
            <family val="2"/>
          </rPr>
          <t>Concentration: grams of Lactose per 100 grams of sample</t>
        </r>
      </text>
    </comment>
    <comment ref="T13" authorId="0" shapeId="0" xr:uid="{7D444A91-CB7F-4814-B4BB-BB307F82F9B1}">
      <text>
        <r>
          <rPr>
            <b/>
            <sz val="8"/>
            <color indexed="81"/>
            <rFont val="Tahoma"/>
            <family val="2"/>
          </rPr>
          <t>Concentration: milligrams of Lactose per 100 grams of sample</t>
        </r>
      </text>
    </comment>
    <comment ref="U13" authorId="0" shapeId="0" xr:uid="{00000000-0006-0000-0100-000003000000}">
      <text>
        <r>
          <rPr>
            <b/>
            <sz val="8"/>
            <color indexed="81"/>
            <rFont val="Tahoma"/>
            <family val="2"/>
          </rPr>
          <t>Concentration: milligrams of Lactose per 100 grams of sample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D9" authorId="0" shapeId="0" xr:uid="{00000000-0006-0000-0200-000001000000}">
      <text>
        <r>
          <rPr>
            <b/>
            <sz val="8"/>
            <color indexed="81"/>
            <rFont val="Tahoma"/>
            <family val="2"/>
          </rPr>
          <t xml:space="preserve">This row should be hidden. 
</t>
        </r>
      </text>
    </comment>
    <comment ref="E10" authorId="0" shapeId="0" xr:uid="{00000000-0006-0000-0200-000002000000}">
      <text>
        <r>
          <rPr>
            <b/>
            <sz val="8"/>
            <color indexed="81"/>
            <rFont val="Tahoma"/>
            <family val="2"/>
          </rPr>
          <t>Time zero calculation (TREND).
This column should be hidden.</t>
        </r>
      </text>
    </comment>
    <comment ref="F10" authorId="0" shapeId="0" xr:uid="{00000000-0006-0000-0200-000003000000}">
      <text>
        <r>
          <rPr>
            <b/>
            <sz val="8"/>
            <color indexed="81"/>
            <rFont val="Tahoma"/>
            <family val="2"/>
          </rPr>
          <t>The green cells are the source data for the graph. Only this cell has an apostrophe.</t>
        </r>
      </text>
    </comment>
  </commentList>
</comments>
</file>

<file path=xl/sharedStrings.xml><?xml version="1.0" encoding="utf-8"?>
<sst xmlns="http://schemas.openxmlformats.org/spreadsheetml/2006/main" count="73" uniqueCount="44">
  <si>
    <t>Sample identifier</t>
  </si>
  <si>
    <t>Results</t>
  </si>
  <si>
    <t>Sample
(g/L)</t>
  </si>
  <si>
    <t>If you have specific questions, please contact us directly:</t>
  </si>
  <si>
    <t>Contact Us</t>
  </si>
  <si>
    <t xml:space="preserve">Further Support </t>
  </si>
  <si>
    <t>To obtain further information about the specific test, or indeed any of the Megazyme products, please consult our web site.</t>
  </si>
  <si>
    <t>www.megazyme.com</t>
  </si>
  <si>
    <t>Technical Support:</t>
  </si>
  <si>
    <t>Customer Support and Sales Information:</t>
  </si>
  <si>
    <t>Allows users to select 1 sample for the graph</t>
  </si>
  <si>
    <t>These columns show</t>
  </si>
  <si>
    <r>
      <t>A</t>
    </r>
    <r>
      <rPr>
        <vertAlign val="subscript"/>
        <sz val="12"/>
        <rFont val="Gill Sans MT"/>
        <family val="2"/>
      </rPr>
      <t>1</t>
    </r>
  </si>
  <si>
    <r>
      <t>A</t>
    </r>
    <r>
      <rPr>
        <vertAlign val="subscript"/>
        <sz val="12"/>
        <rFont val="Gill Sans MT"/>
        <family val="2"/>
      </rPr>
      <t>2</t>
    </r>
  </si>
  <si>
    <t>Sample details</t>
  </si>
  <si>
    <t>Blank absorbance values</t>
  </si>
  <si>
    <t>Sample absorbance values</t>
  </si>
  <si>
    <t>Sample volume 
(mL)</t>
  </si>
  <si>
    <t>Dilution 
(-fold)</t>
  </si>
  <si>
    <r>
      <t>Welcome to Megazyme</t>
    </r>
    <r>
      <rPr>
        <sz val="12"/>
        <rFont val="Gill Sans MT"/>
        <family val="2"/>
      </rPr>
      <t xml:space="preserve"> </t>
    </r>
  </si>
  <si>
    <t/>
  </si>
  <si>
    <r>
      <t>Instructions for Use of Mega-Calc</t>
    </r>
    <r>
      <rPr>
        <vertAlign val="superscript"/>
        <sz val="12"/>
        <rFont val="Gill Sans MT"/>
        <family val="2"/>
      </rPr>
      <t>TM</t>
    </r>
  </si>
  <si>
    <t>Change in absorbance</t>
  </si>
  <si>
    <r>
      <t>Concentration (g</t>
    </r>
    <r>
      <rPr>
        <vertAlign val="subscript"/>
        <sz val="9"/>
        <rFont val="Gill Sans MT"/>
        <family val="2"/>
      </rPr>
      <t>analyte</t>
    </r>
    <r>
      <rPr>
        <sz val="9"/>
        <rFont val="Gill Sans MT"/>
        <family val="2"/>
      </rPr>
      <t>/L</t>
    </r>
    <r>
      <rPr>
        <vertAlign val="subscript"/>
        <sz val="9"/>
        <rFont val="Gill Sans MT"/>
        <family val="2"/>
      </rPr>
      <t>sample</t>
    </r>
    <r>
      <rPr>
        <sz val="9"/>
        <rFont val="Gill Sans MT"/>
        <family val="2"/>
      </rPr>
      <t>)</t>
    </r>
  </si>
  <si>
    <r>
      <t>Concentration (g</t>
    </r>
    <r>
      <rPr>
        <b/>
        <vertAlign val="subscript"/>
        <sz val="10"/>
        <rFont val="Gill Sans MT"/>
        <family val="2"/>
      </rPr>
      <t>analyte</t>
    </r>
    <r>
      <rPr>
        <b/>
        <sz val="10"/>
        <rFont val="Gill Sans MT"/>
        <family val="2"/>
      </rPr>
      <t xml:space="preserve">/ </t>
    </r>
    <r>
      <rPr>
        <sz val="9"/>
        <rFont val="Gill Sans MT"/>
        <family val="2"/>
      </rPr>
      <t>100g</t>
    </r>
    <r>
      <rPr>
        <b/>
        <vertAlign val="subscript"/>
        <sz val="10"/>
        <rFont val="Gill Sans MT"/>
        <family val="2"/>
      </rPr>
      <t>sample</t>
    </r>
    <r>
      <rPr>
        <b/>
        <sz val="10"/>
        <rFont val="Gill Sans MT"/>
        <family val="2"/>
      </rPr>
      <t>)</t>
    </r>
  </si>
  <si>
    <t>Sample</t>
  </si>
  <si>
    <t>To zoom up or down, ensure the Standard tool bar is showing (View &gt; Toolbars) &amp; select a value from the Zoom drop-down list.</t>
  </si>
  <si>
    <t>Megazyme Knowledge Base</t>
  </si>
  <si>
    <t>Customer Support</t>
  </si>
  <si>
    <t>Lactose
(g/L)</t>
  </si>
  <si>
    <t>Lactose (g/100g)</t>
  </si>
  <si>
    <r>
      <rPr>
        <b/>
        <sz val="10"/>
        <rFont val="Symbol"/>
        <family val="1"/>
        <charset val="2"/>
      </rPr>
      <t>D</t>
    </r>
    <r>
      <rPr>
        <b/>
        <sz val="10"/>
        <rFont val="Gill Sans MT"/>
        <family val="2"/>
      </rPr>
      <t>Abs Lactose</t>
    </r>
  </si>
  <si>
    <r>
      <t>A</t>
    </r>
    <r>
      <rPr>
        <vertAlign val="subscript"/>
        <sz val="12"/>
        <rFont val="Gill Sans MT"/>
        <family val="2"/>
      </rPr>
      <t>3</t>
    </r>
  </si>
  <si>
    <r>
      <t>A</t>
    </r>
    <r>
      <rPr>
        <b/>
        <vertAlign val="subscript"/>
        <sz val="12"/>
        <rFont val="Gill Sans MT"/>
        <family val="2"/>
      </rPr>
      <t>3</t>
    </r>
    <r>
      <rPr>
        <b/>
        <vertAlign val="subscript"/>
        <sz val="10"/>
        <rFont val="Gill Sans MT"/>
        <family val="2"/>
      </rPr>
      <t xml:space="preserve"> 
</t>
    </r>
    <r>
      <rPr>
        <b/>
        <sz val="10"/>
        <rFont val="Gill Sans MT"/>
        <family val="2"/>
      </rPr>
      <t>Creep corrected</t>
    </r>
  </si>
  <si>
    <r>
      <t>A</t>
    </r>
    <r>
      <rPr>
        <b/>
        <vertAlign val="subscript"/>
        <sz val="12"/>
        <rFont val="Gill Sans MT"/>
        <family val="2"/>
      </rPr>
      <t>3</t>
    </r>
    <r>
      <rPr>
        <b/>
        <vertAlign val="subscript"/>
        <sz val="10"/>
        <rFont val="Gill Sans MT"/>
        <family val="2"/>
      </rPr>
      <t xml:space="preserve">
</t>
    </r>
    <r>
      <rPr>
        <b/>
        <sz val="10"/>
        <rFont val="Gill Sans MT"/>
        <family val="2"/>
      </rPr>
      <t>creep corrected</t>
    </r>
  </si>
  <si>
    <t>Incubation time (min) after addition of beta-galactosidase</t>
  </si>
  <si>
    <r>
      <t xml:space="preserve">On the </t>
    </r>
    <r>
      <rPr>
        <b/>
        <sz val="11"/>
        <color rgb="FF006747"/>
        <rFont val="Times New Roman"/>
        <family val="1"/>
      </rPr>
      <t>Mega-Calc</t>
    </r>
    <r>
      <rPr>
        <vertAlign val="superscript"/>
        <sz val="11"/>
        <rFont val="Gill Sans MT"/>
        <family val="2"/>
      </rPr>
      <t>TM</t>
    </r>
    <r>
      <rPr>
        <sz val="11"/>
        <rFont val="Gill Sans MT"/>
        <family val="2"/>
      </rPr>
      <t xml:space="preserve"> page, fill in the orange boxes and it will provide automatic results in the white boxes.</t>
    </r>
  </si>
  <si>
    <t>The MegaCalc and its embodied calculations are, to Neogen®’s knowledge, correct.  However, your data and inputs, the method of collection, and conditions of use are outside the 
control of Neogen; thus, the accuracy of your results may vary.  No warranty, express or implied, is provided regarding the use of this tool.  
© 2023, Neogen Corporation; © 2023, Megazyme. All rights reserved.</t>
  </si>
  <si>
    <t>Lactose (mg/100g)</t>
  </si>
  <si>
    <t>K-LOLAC 02/24</t>
  </si>
  <si>
    <r>
      <t>A</t>
    </r>
    <r>
      <rPr>
        <b/>
        <vertAlign val="subscript"/>
        <sz val="12"/>
        <rFont val="Gill Sans MT"/>
        <family val="2"/>
      </rPr>
      <t>1</t>
    </r>
  </si>
  <si>
    <r>
      <t>A</t>
    </r>
    <r>
      <rPr>
        <b/>
        <vertAlign val="subscript"/>
        <sz val="12"/>
        <rFont val="Gill Sans MT"/>
        <family val="2"/>
      </rPr>
      <t>2</t>
    </r>
  </si>
  <si>
    <r>
      <t>A</t>
    </r>
    <r>
      <rPr>
        <b/>
        <vertAlign val="subscript"/>
        <sz val="12"/>
        <rFont val="Gill Sans MT"/>
        <family val="2"/>
      </rPr>
      <t>3</t>
    </r>
  </si>
  <si>
    <r>
      <t xml:space="preserve">To further support you, our valued customer, we have developed this Megazyme </t>
    </r>
    <r>
      <rPr>
        <b/>
        <sz val="11"/>
        <color rgb="FF006747"/>
        <rFont val="Gill Sans MT"/>
        <family val="2"/>
      </rPr>
      <t>Mega-Calc</t>
    </r>
    <r>
      <rPr>
        <sz val="11"/>
        <rFont val="Calibri"/>
        <family val="2"/>
      </rPr>
      <t>™</t>
    </r>
    <r>
      <rPr>
        <sz val="11"/>
        <rFont val="Gill Sans MT"/>
        <family val="2"/>
      </rPr>
      <t xml:space="preserve"> to assist you in the calculation of lactose (as g/L or g/100g) from raw absorbance data. In the determination of lactose in "lactose-free" dairy products, there is some interference from lactose analogues, which give a creep reaction. In most cases, this is negligable, but if you wish to allow for this and get an even more  accurate measure of lactose, then employ the "creep calculator". This is simple to use, just record absorbance values at 15 min after addition of the beta-galactosidase, and then at 20 and 25 min and enter these values into the creep calculator. The calculate will report accurate lactose values in the "creep corrected" column of the calculator.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</si>
</sst>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
  </numFmts>
  <fonts count="29">
    <font>
      <sz val="10"/>
      <name val="Arial"/>
    </font>
    <font>
      <sz val="10"/>
      <name val="Gill Sans MT"/>
      <family val="2"/>
    </font>
    <font>
      <b/>
      <sz val="10"/>
      <name val="Gill Sans MT"/>
      <family val="2"/>
    </font>
    <font>
      <b/>
      <vertAlign val="subscript"/>
      <sz val="10"/>
      <name val="Gill Sans MT"/>
      <family val="2"/>
    </font>
    <font>
      <b/>
      <sz val="8"/>
      <color indexed="81"/>
      <name val="Tahoma"/>
      <family val="2"/>
    </font>
    <font>
      <u/>
      <sz val="10"/>
      <color indexed="12"/>
      <name val="Arial"/>
      <family val="2"/>
    </font>
    <font>
      <b/>
      <sz val="20"/>
      <color indexed="17"/>
      <name val="Times New Roman"/>
      <family val="1"/>
    </font>
    <font>
      <b/>
      <sz val="14"/>
      <name val="Gill Sans MT"/>
      <family val="2"/>
    </font>
    <font>
      <sz val="9"/>
      <name val="Gill Sans MT"/>
      <family val="2"/>
    </font>
    <font>
      <sz val="11"/>
      <name val="Gill Sans MT"/>
      <family val="2"/>
    </font>
    <font>
      <vertAlign val="superscript"/>
      <sz val="11"/>
      <name val="Gill Sans MT"/>
      <family val="2"/>
    </font>
    <font>
      <sz val="11"/>
      <name val="Arial"/>
      <family val="2"/>
    </font>
    <font>
      <sz val="10"/>
      <name val="Arial"/>
      <family val="2"/>
    </font>
    <font>
      <sz val="10"/>
      <color indexed="8"/>
      <name val="Gill Sans MT"/>
      <family val="2"/>
    </font>
    <font>
      <sz val="10"/>
      <color indexed="8"/>
      <name val="Arial"/>
      <family val="2"/>
    </font>
    <font>
      <b/>
      <sz val="12"/>
      <name val="Gill Sans MT"/>
      <family val="2"/>
    </font>
    <font>
      <vertAlign val="subscript"/>
      <sz val="12"/>
      <name val="Gill Sans MT"/>
      <family val="2"/>
    </font>
    <font>
      <sz val="12"/>
      <name val="Gill Sans MT"/>
      <family val="2"/>
    </font>
    <font>
      <b/>
      <vertAlign val="subscript"/>
      <sz val="12"/>
      <name val="Gill Sans MT"/>
      <family val="2"/>
    </font>
    <font>
      <b/>
      <sz val="11"/>
      <name val="Gill Sans MT"/>
      <family val="2"/>
    </font>
    <font>
      <u/>
      <sz val="11"/>
      <color indexed="12"/>
      <name val="Arial"/>
      <family val="2"/>
    </font>
    <font>
      <vertAlign val="superscript"/>
      <sz val="12"/>
      <name val="Gill Sans MT"/>
      <family val="2"/>
    </font>
    <font>
      <vertAlign val="subscript"/>
      <sz val="9"/>
      <name val="Gill Sans MT"/>
      <family val="2"/>
    </font>
    <font>
      <b/>
      <sz val="10"/>
      <name val="Symbol"/>
      <family val="1"/>
      <charset val="2"/>
    </font>
    <font>
      <b/>
      <sz val="10"/>
      <name val="Gill Sans MT"/>
      <family val="1"/>
      <charset val="2"/>
    </font>
    <font>
      <sz val="11"/>
      <name val="Calibri"/>
      <family val="2"/>
    </font>
    <font>
      <b/>
      <sz val="11"/>
      <color rgb="FF006747"/>
      <name val="Gill Sans MT"/>
      <family val="2"/>
    </font>
    <font>
      <b/>
      <sz val="11"/>
      <color rgb="FF006747"/>
      <name val="Times New Roman"/>
      <family val="1"/>
    </font>
    <font>
      <sz val="8"/>
      <name val="Gill Sans MT"/>
      <family val="2"/>
    </font>
  </fonts>
  <fills count="10">
    <fill>
      <patternFill patternType="none"/>
    </fill>
    <fill>
      <patternFill patternType="gray125"/>
    </fill>
    <fill>
      <patternFill patternType="solid">
        <fgColor indexed="9"/>
        <bgColor indexed="64"/>
      </patternFill>
    </fill>
    <fill>
      <patternFill patternType="solid">
        <fgColor indexed="57"/>
        <bgColor indexed="64"/>
      </patternFill>
    </fill>
    <fill>
      <patternFill patternType="solid">
        <fgColor indexed="51"/>
        <bgColor indexed="64"/>
      </patternFill>
    </fill>
    <fill>
      <patternFill patternType="solid">
        <fgColor indexed="8"/>
        <bgColor indexed="64"/>
      </patternFill>
    </fill>
    <fill>
      <patternFill patternType="solid">
        <fgColor indexed="44"/>
        <bgColor indexed="64"/>
      </patternFill>
    </fill>
    <fill>
      <patternFill patternType="solid">
        <fgColor rgb="FF006747"/>
        <bgColor indexed="64"/>
      </patternFill>
    </fill>
    <fill>
      <patternFill patternType="solid">
        <fgColor theme="0"/>
        <bgColor indexed="64"/>
      </patternFill>
    </fill>
    <fill>
      <patternFill patternType="solid">
        <fgColor rgb="FF99CCFF"/>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s>
  <cellStyleXfs count="2">
    <xf numFmtId="0" fontId="0" fillId="0" borderId="0"/>
    <xf numFmtId="0" fontId="5" fillId="0" borderId="0" applyNumberFormat="0" applyFill="0" applyBorder="0" applyAlignment="0" applyProtection="0">
      <alignment vertical="top"/>
      <protection locked="0"/>
    </xf>
  </cellStyleXfs>
  <cellXfs count="91">
    <xf numFmtId="0" fontId="0" fillId="0" borderId="0" xfId="0"/>
    <xf numFmtId="0" fontId="1" fillId="2" borderId="1" xfId="0" applyFont="1" applyFill="1" applyBorder="1"/>
    <xf numFmtId="0" fontId="1" fillId="0" borderId="0" xfId="0" applyFont="1"/>
    <xf numFmtId="0" fontId="1" fillId="2" borderId="0" xfId="0" applyFont="1" applyFill="1"/>
    <xf numFmtId="0" fontId="2" fillId="2" borderId="0" xfId="0" applyFont="1" applyFill="1"/>
    <xf numFmtId="0" fontId="1" fillId="2" borderId="2" xfId="0" applyFont="1" applyFill="1" applyBorder="1"/>
    <xf numFmtId="0" fontId="1" fillId="2" borderId="0" xfId="0" applyFont="1" applyFill="1" applyAlignment="1">
      <alignment wrapText="1"/>
    </xf>
    <xf numFmtId="0" fontId="1" fillId="2" borderId="0" xfId="0" applyFont="1" applyFill="1" applyAlignment="1">
      <alignment horizontal="left"/>
    </xf>
    <xf numFmtId="0" fontId="2" fillId="2" borderId="1" xfId="0" applyFont="1" applyFill="1" applyBorder="1" applyAlignment="1">
      <alignment horizontal="left" vertical="top" wrapText="1"/>
    </xf>
    <xf numFmtId="0" fontId="1" fillId="2" borderId="0" xfId="0" applyFont="1" applyFill="1" applyAlignment="1">
      <alignment horizontal="left" vertical="top" wrapText="1"/>
    </xf>
    <xf numFmtId="0" fontId="1" fillId="2" borderId="1" xfId="0" applyFont="1" applyFill="1" applyBorder="1" applyAlignment="1">
      <alignment horizontal="left"/>
    </xf>
    <xf numFmtId="0" fontId="2" fillId="2" borderId="0" xfId="0" applyFont="1" applyFill="1" applyAlignment="1">
      <alignment horizontal="left" vertical="top" wrapText="1"/>
    </xf>
    <xf numFmtId="164" fontId="1" fillId="2" borderId="1" xfId="0" applyNumberFormat="1" applyFont="1" applyFill="1" applyBorder="1"/>
    <xf numFmtId="0" fontId="2" fillId="2" borderId="1" xfId="0" applyFont="1" applyFill="1" applyBorder="1" applyAlignment="1">
      <alignment horizontal="center" vertical="top" wrapText="1"/>
    </xf>
    <xf numFmtId="0" fontId="1" fillId="2" borderId="0" xfId="0" applyFont="1" applyFill="1" applyAlignment="1">
      <alignment horizontal="center"/>
    </xf>
    <xf numFmtId="0" fontId="1" fillId="4" borderId="1" xfId="0" applyFont="1" applyFill="1" applyBorder="1" applyProtection="1">
      <protection locked="0"/>
    </xf>
    <xf numFmtId="164" fontId="1" fillId="4" borderId="1" xfId="0" applyNumberFormat="1" applyFont="1" applyFill="1" applyBorder="1" applyProtection="1">
      <protection locked="0"/>
    </xf>
    <xf numFmtId="0" fontId="1" fillId="3" borderId="0" xfId="0" applyFont="1" applyFill="1"/>
    <xf numFmtId="0" fontId="6" fillId="2" borderId="0" xfId="0" applyFont="1" applyFill="1" applyAlignment="1">
      <alignment horizontal="left" vertical="top"/>
    </xf>
    <xf numFmtId="164" fontId="1" fillId="4" borderId="1" xfId="0" applyNumberFormat="1" applyFont="1" applyFill="1" applyBorder="1" applyAlignment="1" applyProtection="1">
      <alignment horizontal="right"/>
      <protection locked="0"/>
    </xf>
    <xf numFmtId="0" fontId="1" fillId="4" borderId="1" xfId="0" applyFont="1" applyFill="1" applyBorder="1" applyAlignment="1" applyProtection="1">
      <alignment horizontal="left"/>
      <protection locked="0"/>
    </xf>
    <xf numFmtId="164" fontId="1" fillId="2" borderId="0" xfId="0" applyNumberFormat="1" applyFont="1" applyFill="1"/>
    <xf numFmtId="0" fontId="2" fillId="2" borderId="1" xfId="0" quotePrefix="1" applyFont="1" applyFill="1" applyBorder="1" applyAlignment="1">
      <alignment horizontal="center" vertical="top" wrapText="1"/>
    </xf>
    <xf numFmtId="0" fontId="2" fillId="2" borderId="0" xfId="0" quotePrefix="1" applyFont="1" applyFill="1" applyAlignment="1">
      <alignment horizontal="center" vertical="top" wrapText="1"/>
    </xf>
    <xf numFmtId="164" fontId="1" fillId="2" borderId="0" xfId="0" applyNumberFormat="1" applyFont="1" applyFill="1" applyAlignment="1">
      <alignment horizontal="left"/>
    </xf>
    <xf numFmtId="164" fontId="1" fillId="2" borderId="0" xfId="0" applyNumberFormat="1" applyFont="1" applyFill="1" applyAlignment="1">
      <alignment horizontal="right"/>
    </xf>
    <xf numFmtId="0" fontId="7" fillId="2" borderId="0" xfId="0" applyFont="1" applyFill="1" applyAlignment="1">
      <alignment horizontal="left" vertical="top"/>
    </xf>
    <xf numFmtId="16" fontId="1" fillId="2" borderId="0" xfId="0" applyNumberFormat="1" applyFont="1" applyFill="1"/>
    <xf numFmtId="0" fontId="1" fillId="2" borderId="0" xfId="0" applyFont="1" applyFill="1" applyProtection="1">
      <protection locked="0"/>
    </xf>
    <xf numFmtId="164" fontId="1" fillId="2" borderId="0" xfId="0" applyNumberFormat="1" applyFont="1" applyFill="1" applyProtection="1">
      <protection locked="0"/>
    </xf>
    <xf numFmtId="165" fontId="1" fillId="4" borderId="1" xfId="0" applyNumberFormat="1" applyFont="1" applyFill="1" applyBorder="1" applyProtection="1">
      <protection locked="0"/>
    </xf>
    <xf numFmtId="2" fontId="1" fillId="4" borderId="1" xfId="0" applyNumberFormat="1" applyFont="1" applyFill="1" applyBorder="1" applyProtection="1">
      <protection locked="0"/>
    </xf>
    <xf numFmtId="165" fontId="1" fillId="2" borderId="1" xfId="0" applyNumberFormat="1" applyFont="1" applyFill="1" applyBorder="1"/>
    <xf numFmtId="0" fontId="2" fillId="3" borderId="0" xfId="0" applyFont="1" applyFill="1"/>
    <xf numFmtId="0" fontId="2" fillId="5" borderId="1" xfId="0" quotePrefix="1" applyFont="1" applyFill="1" applyBorder="1" applyAlignment="1">
      <alignment horizontal="center" vertical="top" wrapText="1"/>
    </xf>
    <xf numFmtId="164" fontId="1" fillId="5" borderId="1" xfId="0" applyNumberFormat="1" applyFont="1" applyFill="1" applyBorder="1" applyAlignment="1">
      <alignment horizontal="left"/>
    </xf>
    <xf numFmtId="0" fontId="1" fillId="2" borderId="1" xfId="0" applyFont="1" applyFill="1" applyBorder="1" applyAlignment="1">
      <alignment horizontal="center"/>
    </xf>
    <xf numFmtId="0" fontId="15" fillId="2" borderId="1" xfId="0" applyFont="1" applyFill="1" applyBorder="1" applyAlignment="1">
      <alignment horizontal="center" vertical="top" wrapText="1"/>
    </xf>
    <xf numFmtId="0" fontId="2" fillId="2" borderId="2" xfId="0" applyFont="1" applyFill="1" applyBorder="1" applyAlignment="1">
      <alignment horizontal="center"/>
    </xf>
    <xf numFmtId="164" fontId="9" fillId="2" borderId="0" xfId="0" applyNumberFormat="1" applyFont="1" applyFill="1" applyAlignment="1">
      <alignment horizontal="right"/>
    </xf>
    <xf numFmtId="0" fontId="9" fillId="2" borderId="0" xfId="0" applyFont="1" applyFill="1"/>
    <xf numFmtId="0" fontId="9" fillId="2" borderId="0" xfId="0" applyFont="1" applyFill="1" applyAlignment="1">
      <alignment wrapText="1"/>
    </xf>
    <xf numFmtId="0" fontId="19" fillId="0" borderId="0" xfId="0" applyFont="1"/>
    <xf numFmtId="164" fontId="2" fillId="2" borderId="0" xfId="0" applyNumberFormat="1" applyFont="1" applyFill="1" applyAlignment="1">
      <alignment horizontal="left"/>
    </xf>
    <xf numFmtId="0" fontId="5" fillId="2" borderId="0" xfId="1" applyFill="1" applyAlignment="1" applyProtection="1">
      <alignment horizontal="right" vertical="top" wrapText="1"/>
    </xf>
    <xf numFmtId="0" fontId="15" fillId="2" borderId="0" xfId="0" applyFont="1" applyFill="1"/>
    <xf numFmtId="164" fontId="1" fillId="4" borderId="3" xfId="0" applyNumberFormat="1" applyFont="1" applyFill="1" applyBorder="1"/>
    <xf numFmtId="164" fontId="1" fillId="4" borderId="4" xfId="0" applyNumberFormat="1" applyFont="1" applyFill="1" applyBorder="1"/>
    <xf numFmtId="164" fontId="1" fillId="4" borderId="5" xfId="0" applyNumberFormat="1" applyFont="1" applyFill="1" applyBorder="1"/>
    <xf numFmtId="164" fontId="1" fillId="4" borderId="1" xfId="0" applyNumberFormat="1" applyFont="1" applyFill="1" applyBorder="1"/>
    <xf numFmtId="0" fontId="2" fillId="2" borderId="0" xfId="0" applyFont="1" applyFill="1" applyAlignment="1">
      <alignment horizontal="center" vertical="top" wrapText="1"/>
    </xf>
    <xf numFmtId="0" fontId="1" fillId="4" borderId="1" xfId="0" applyFont="1" applyFill="1" applyBorder="1"/>
    <xf numFmtId="2" fontId="1" fillId="4" borderId="1" xfId="0" applyNumberFormat="1" applyFont="1" applyFill="1" applyBorder="1"/>
    <xf numFmtId="165" fontId="1" fillId="4" borderId="1" xfId="0" applyNumberFormat="1" applyFont="1" applyFill="1" applyBorder="1"/>
    <xf numFmtId="0" fontId="15" fillId="2" borderId="0" xfId="0" applyFont="1" applyFill="1" applyAlignment="1">
      <alignment horizontal="left"/>
    </xf>
    <xf numFmtId="0" fontId="19" fillId="2" borderId="0" xfId="0" applyFont="1" applyFill="1"/>
    <xf numFmtId="0" fontId="11" fillId="2" borderId="0" xfId="0" applyFont="1" applyFill="1" applyAlignment="1">
      <alignment wrapText="1"/>
    </xf>
    <xf numFmtId="0" fontId="20" fillId="2" borderId="0" xfId="1" applyFont="1" applyFill="1" applyAlignment="1" applyProtection="1"/>
    <xf numFmtId="0" fontId="9" fillId="2" borderId="0" xfId="1" applyFont="1" applyFill="1" applyAlignment="1" applyProtection="1">
      <alignment wrapText="1"/>
    </xf>
    <xf numFmtId="164" fontId="1" fillId="2" borderId="1" xfId="0" applyNumberFormat="1" applyFont="1" applyFill="1" applyBorder="1" applyAlignment="1">
      <alignment horizontal="right"/>
    </xf>
    <xf numFmtId="0" fontId="8" fillId="6" borderId="5" xfId="0" applyFont="1" applyFill="1" applyBorder="1" applyAlignment="1">
      <alignment horizontal="center" vertical="top" wrapText="1"/>
    </xf>
    <xf numFmtId="0" fontId="1" fillId="6" borderId="1" xfId="0" applyFont="1" applyFill="1" applyBorder="1"/>
    <xf numFmtId="0" fontId="2" fillId="6" borderId="1" xfId="0" applyFont="1" applyFill="1" applyBorder="1" applyAlignment="1">
      <alignment horizontal="center" vertical="top" wrapText="1"/>
    </xf>
    <xf numFmtId="164" fontId="1" fillId="6" borderId="1" xfId="0" applyNumberFormat="1" applyFont="1" applyFill="1" applyBorder="1" applyAlignment="1">
      <alignment horizontal="left"/>
    </xf>
    <xf numFmtId="164" fontId="1" fillId="4" borderId="3" xfId="0" applyNumberFormat="1" applyFont="1" applyFill="1" applyBorder="1" applyAlignment="1" applyProtection="1">
      <alignment horizontal="left"/>
      <protection locked="0"/>
    </xf>
    <xf numFmtId="164" fontId="1" fillId="4" borderId="4" xfId="0" applyNumberFormat="1" applyFont="1" applyFill="1" applyBorder="1" applyAlignment="1" applyProtection="1">
      <alignment horizontal="left"/>
      <protection locked="0"/>
    </xf>
    <xf numFmtId="164" fontId="1" fillId="4" borderId="5" xfId="0" applyNumberFormat="1" applyFont="1" applyFill="1" applyBorder="1" applyAlignment="1" applyProtection="1">
      <alignment horizontal="left"/>
      <protection locked="0"/>
    </xf>
    <xf numFmtId="0" fontId="24" fillId="2" borderId="1" xfId="0" applyFont="1" applyFill="1" applyBorder="1" applyAlignment="1">
      <alignment horizontal="center" vertical="top" wrapText="1"/>
    </xf>
    <xf numFmtId="0" fontId="1" fillId="7" borderId="0" xfId="0" applyFont="1" applyFill="1"/>
    <xf numFmtId="0" fontId="1" fillId="7" borderId="0" xfId="0" applyFont="1" applyFill="1" applyAlignment="1">
      <alignment horizontal="left" vertical="top" wrapText="1"/>
    </xf>
    <xf numFmtId="0" fontId="1" fillId="7" borderId="0" xfId="0" applyFont="1" applyFill="1" applyAlignment="1">
      <alignment horizontal="center"/>
    </xf>
    <xf numFmtId="0" fontId="1" fillId="7" borderId="0" xfId="0" applyFont="1" applyFill="1" applyAlignment="1">
      <alignment horizontal="left"/>
    </xf>
    <xf numFmtId="164" fontId="1" fillId="7" borderId="0" xfId="0" applyNumberFormat="1" applyFont="1" applyFill="1"/>
    <xf numFmtId="0" fontId="9" fillId="8" borderId="0" xfId="0" applyFont="1" applyFill="1"/>
    <xf numFmtId="0" fontId="2" fillId="9" borderId="1" xfId="0" applyFont="1" applyFill="1" applyBorder="1" applyAlignment="1">
      <alignment horizontal="center" vertical="top" wrapText="1"/>
    </xf>
    <xf numFmtId="165" fontId="1" fillId="9" borderId="1" xfId="0" applyNumberFormat="1" applyFont="1" applyFill="1" applyBorder="1"/>
    <xf numFmtId="0" fontId="15" fillId="2" borderId="1" xfId="0" applyFont="1" applyFill="1" applyBorder="1" applyAlignment="1">
      <alignment horizontal="center"/>
    </xf>
    <xf numFmtId="0" fontId="15" fillId="2" borderId="1" xfId="0" applyFont="1" applyFill="1" applyBorder="1" applyAlignment="1">
      <alignment horizontal="center" vertical="top"/>
    </xf>
    <xf numFmtId="0" fontId="9" fillId="2" borderId="0" xfId="0" applyFont="1" applyFill="1" applyAlignment="1">
      <alignment vertical="top" wrapText="1"/>
    </xf>
    <xf numFmtId="0" fontId="11" fillId="0" borderId="0" xfId="0" applyFont="1"/>
    <xf numFmtId="0" fontId="9" fillId="2" borderId="0" xfId="0" applyFont="1" applyFill="1" applyAlignment="1">
      <alignment wrapText="1"/>
    </xf>
    <xf numFmtId="0" fontId="11" fillId="0" borderId="0" xfId="0" applyFont="1" applyAlignment="1">
      <alignment wrapText="1"/>
    </xf>
    <xf numFmtId="0" fontId="0" fillId="0" borderId="0" xfId="0" applyAlignment="1">
      <alignment wrapText="1"/>
    </xf>
    <xf numFmtId="0" fontId="28" fillId="2" borderId="0" xfId="0" applyFont="1" applyFill="1" applyAlignment="1">
      <alignment horizontal="center" wrapText="1"/>
    </xf>
    <xf numFmtId="0" fontId="28" fillId="2" borderId="0" xfId="0" applyFont="1" applyFill="1" applyAlignment="1">
      <alignment horizontal="center"/>
    </xf>
    <xf numFmtId="0" fontId="13" fillId="5" borderId="3" xfId="0" applyFont="1" applyFill="1" applyBorder="1" applyAlignment="1">
      <alignment horizontal="center" vertical="top" wrapText="1"/>
    </xf>
    <xf numFmtId="0" fontId="14" fillId="5" borderId="4" xfId="0" applyFont="1" applyFill="1" applyBorder="1" applyAlignment="1">
      <alignment horizontal="center" vertical="top" wrapText="1"/>
    </xf>
    <xf numFmtId="0" fontId="14" fillId="5" borderId="5" xfId="0" applyFont="1" applyFill="1" applyBorder="1" applyAlignment="1">
      <alignment horizontal="center" vertical="top" wrapText="1"/>
    </xf>
    <xf numFmtId="0" fontId="1" fillId="2" borderId="3" xfId="0" applyFont="1" applyFill="1" applyBorder="1" applyAlignment="1">
      <alignment horizontal="center" vertical="top" wrapText="1"/>
    </xf>
    <xf numFmtId="0" fontId="12" fillId="0" borderId="4" xfId="0" applyFont="1" applyBorder="1" applyAlignment="1">
      <alignment horizontal="center" vertical="top" wrapText="1"/>
    </xf>
    <xf numFmtId="0" fontId="12" fillId="0" borderId="6" xfId="0" applyFont="1" applyBorder="1" applyAlignment="1">
      <alignment horizontal="center" vertical="top" wrapText="1"/>
    </xf>
  </cellXfs>
  <cellStyles count="2">
    <cellStyle name="Hyperlink" xfId="1"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CCFF99"/>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EFA9"/>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393611884859961"/>
          <c:y val="5.9821095641176582E-2"/>
          <c:w val="0.74240009388894546"/>
          <c:h val="0.7760574569666151"/>
        </c:manualLayout>
      </c:layout>
      <c:scatterChart>
        <c:scatterStyle val="lineMarker"/>
        <c:varyColors val="0"/>
        <c:ser>
          <c:idx val="0"/>
          <c:order val="0"/>
          <c:tx>
            <c:strRef>
              <c:f>'Creep Calculation'!$D$11</c:f>
              <c:strCache>
                <c:ptCount val="1"/>
                <c:pt idx="0">
                  <c:v>1</c:v>
                </c:pt>
              </c:strCache>
            </c:strRef>
          </c:tx>
          <c:spPr>
            <a:ln w="28575">
              <a:noFill/>
            </a:ln>
          </c:spPr>
          <c:marker>
            <c:symbol val="circle"/>
            <c:size val="7"/>
            <c:spPr>
              <a:solidFill>
                <a:srgbClr val="008000"/>
              </a:solidFill>
              <a:ln>
                <a:solidFill>
                  <a:srgbClr val="333333"/>
                </a:solidFill>
                <a:prstDash val="solid"/>
              </a:ln>
            </c:spPr>
          </c:marker>
          <c:trendline>
            <c:trendlineType val="linear"/>
            <c:dispRSqr val="0"/>
            <c:dispEq val="0"/>
          </c:trendline>
          <c:xVal>
            <c:numRef>
              <c:f>'Creep Calculation'!$F$10:$I$10</c:f>
              <c:numCache>
                <c:formatCode>General</c:formatCode>
                <c:ptCount val="4"/>
                <c:pt idx="0">
                  <c:v>0</c:v>
                </c:pt>
                <c:pt idx="1">
                  <c:v>15</c:v>
                </c:pt>
                <c:pt idx="2">
                  <c:v>20</c:v>
                </c:pt>
                <c:pt idx="3">
                  <c:v>25</c:v>
                </c:pt>
              </c:numCache>
            </c:numRef>
          </c:xVal>
          <c:yVal>
            <c:numRef>
              <c:f>'Creep Calculation'!$F$11:$I$11</c:f>
              <c:numCache>
                <c:formatCode>0.0000</c:formatCode>
                <c:ptCount val="4"/>
                <c:pt idx="0">
                  <c:v>0</c:v>
                </c:pt>
                <c:pt idx="1">
                  <c:v>0</c:v>
                </c:pt>
                <c:pt idx="2">
                  <c:v>0</c:v>
                </c:pt>
                <c:pt idx="3">
                  <c:v>0</c:v>
                </c:pt>
              </c:numCache>
            </c:numRef>
          </c:yVal>
          <c:smooth val="0"/>
          <c:extLst>
            <c:ext xmlns:c16="http://schemas.microsoft.com/office/drawing/2014/chart" uri="{C3380CC4-5D6E-409C-BE32-E72D297353CC}">
              <c16:uniqueId val="{00000001-A963-412D-AAC4-87E0F3901018}"/>
            </c:ext>
          </c:extLst>
        </c:ser>
        <c:ser>
          <c:idx val="1"/>
          <c:order val="1"/>
          <c:tx>
            <c:strRef>
              <c:f>'Creep Calculation'!$D$12</c:f>
              <c:strCache>
                <c:ptCount val="1"/>
                <c:pt idx="0">
                  <c:v>2</c:v>
                </c:pt>
              </c:strCache>
            </c:strRef>
          </c:tx>
          <c:spPr>
            <a:ln w="28575">
              <a:noFill/>
            </a:ln>
          </c:spPr>
          <c:marker>
            <c:symbol val="circle"/>
            <c:size val="7"/>
            <c:spPr>
              <a:solidFill>
                <a:srgbClr val="FF00FF"/>
              </a:solidFill>
              <a:ln>
                <a:solidFill>
                  <a:srgbClr val="333333"/>
                </a:solidFill>
                <a:prstDash val="solid"/>
              </a:ln>
            </c:spPr>
          </c:marker>
          <c:trendline>
            <c:trendlineType val="linear"/>
            <c:dispRSqr val="0"/>
            <c:dispEq val="0"/>
          </c:trendline>
          <c:xVal>
            <c:numRef>
              <c:f>'Creep Calculation'!$F$10:$I$10</c:f>
              <c:numCache>
                <c:formatCode>General</c:formatCode>
                <c:ptCount val="4"/>
                <c:pt idx="0">
                  <c:v>0</c:v>
                </c:pt>
                <c:pt idx="1">
                  <c:v>15</c:v>
                </c:pt>
                <c:pt idx="2">
                  <c:v>20</c:v>
                </c:pt>
                <c:pt idx="3">
                  <c:v>25</c:v>
                </c:pt>
              </c:numCache>
            </c:numRef>
          </c:xVal>
          <c:yVal>
            <c:numRef>
              <c:f>'Creep Calculation'!$F$12:$I$12</c:f>
              <c:numCache>
                <c:formatCode>0.0000</c:formatCode>
                <c:ptCount val="4"/>
                <c:pt idx="0">
                  <c:v>0</c:v>
                </c:pt>
                <c:pt idx="1">
                  <c:v>0</c:v>
                </c:pt>
                <c:pt idx="2">
                  <c:v>0</c:v>
                </c:pt>
                <c:pt idx="3">
                  <c:v>0</c:v>
                </c:pt>
              </c:numCache>
            </c:numRef>
          </c:yVal>
          <c:smooth val="0"/>
          <c:extLst>
            <c:ext xmlns:c16="http://schemas.microsoft.com/office/drawing/2014/chart" uri="{C3380CC4-5D6E-409C-BE32-E72D297353CC}">
              <c16:uniqueId val="{00000003-A963-412D-AAC4-87E0F3901018}"/>
            </c:ext>
          </c:extLst>
        </c:ser>
        <c:ser>
          <c:idx val="2"/>
          <c:order val="2"/>
          <c:tx>
            <c:strRef>
              <c:f>'Creep Calculation'!$D$13</c:f>
              <c:strCache>
                <c:ptCount val="1"/>
                <c:pt idx="0">
                  <c:v>3</c:v>
                </c:pt>
              </c:strCache>
            </c:strRef>
          </c:tx>
          <c:spPr>
            <a:ln w="28575">
              <a:noFill/>
            </a:ln>
          </c:spPr>
          <c:marker>
            <c:symbol val="circle"/>
            <c:size val="7"/>
            <c:spPr>
              <a:solidFill>
                <a:srgbClr val="FF6600"/>
              </a:solidFill>
              <a:ln>
                <a:solidFill>
                  <a:srgbClr val="333333"/>
                </a:solidFill>
                <a:prstDash val="solid"/>
              </a:ln>
            </c:spPr>
          </c:marker>
          <c:trendline>
            <c:trendlineType val="linear"/>
            <c:dispRSqr val="0"/>
            <c:dispEq val="0"/>
          </c:trendline>
          <c:xVal>
            <c:numRef>
              <c:f>'Creep Calculation'!$F$10:$I$10</c:f>
              <c:numCache>
                <c:formatCode>General</c:formatCode>
                <c:ptCount val="4"/>
                <c:pt idx="0">
                  <c:v>0</c:v>
                </c:pt>
                <c:pt idx="1">
                  <c:v>15</c:v>
                </c:pt>
                <c:pt idx="2">
                  <c:v>20</c:v>
                </c:pt>
                <c:pt idx="3">
                  <c:v>25</c:v>
                </c:pt>
              </c:numCache>
            </c:numRef>
          </c:xVal>
          <c:yVal>
            <c:numRef>
              <c:f>'Creep Calculation'!$F$13:$I$13</c:f>
              <c:numCache>
                <c:formatCode>0.0000</c:formatCode>
                <c:ptCount val="4"/>
                <c:pt idx="0">
                  <c:v>0</c:v>
                </c:pt>
                <c:pt idx="1">
                  <c:v>0</c:v>
                </c:pt>
                <c:pt idx="2">
                  <c:v>0</c:v>
                </c:pt>
                <c:pt idx="3">
                  <c:v>0</c:v>
                </c:pt>
              </c:numCache>
            </c:numRef>
          </c:yVal>
          <c:smooth val="0"/>
          <c:extLst>
            <c:ext xmlns:c16="http://schemas.microsoft.com/office/drawing/2014/chart" uri="{C3380CC4-5D6E-409C-BE32-E72D297353CC}">
              <c16:uniqueId val="{00000005-A963-412D-AAC4-87E0F3901018}"/>
            </c:ext>
          </c:extLst>
        </c:ser>
        <c:ser>
          <c:idx val="3"/>
          <c:order val="3"/>
          <c:tx>
            <c:strRef>
              <c:f>'Creep Calculation'!$D$14</c:f>
              <c:strCache>
                <c:ptCount val="1"/>
                <c:pt idx="0">
                  <c:v>4</c:v>
                </c:pt>
              </c:strCache>
            </c:strRef>
          </c:tx>
          <c:spPr>
            <a:ln w="28575">
              <a:noFill/>
            </a:ln>
          </c:spPr>
          <c:marker>
            <c:symbol val="circle"/>
            <c:size val="7"/>
            <c:spPr>
              <a:solidFill>
                <a:srgbClr val="CC99FF"/>
              </a:solidFill>
              <a:ln>
                <a:solidFill>
                  <a:srgbClr val="333333"/>
                </a:solidFill>
                <a:prstDash val="solid"/>
              </a:ln>
            </c:spPr>
          </c:marker>
          <c:trendline>
            <c:trendlineType val="linear"/>
            <c:dispRSqr val="0"/>
            <c:dispEq val="0"/>
          </c:trendline>
          <c:xVal>
            <c:numRef>
              <c:f>'Creep Calculation'!$F$10:$I$10</c:f>
              <c:numCache>
                <c:formatCode>General</c:formatCode>
                <c:ptCount val="4"/>
                <c:pt idx="0">
                  <c:v>0</c:v>
                </c:pt>
                <c:pt idx="1">
                  <c:v>15</c:v>
                </c:pt>
                <c:pt idx="2">
                  <c:v>20</c:v>
                </c:pt>
                <c:pt idx="3">
                  <c:v>25</c:v>
                </c:pt>
              </c:numCache>
            </c:numRef>
          </c:xVal>
          <c:yVal>
            <c:numRef>
              <c:f>'Creep Calculation'!$F$14:$I$14</c:f>
              <c:numCache>
                <c:formatCode>0.0000</c:formatCode>
                <c:ptCount val="4"/>
                <c:pt idx="0">
                  <c:v>0</c:v>
                </c:pt>
                <c:pt idx="1">
                  <c:v>0</c:v>
                </c:pt>
                <c:pt idx="2">
                  <c:v>0</c:v>
                </c:pt>
                <c:pt idx="3">
                  <c:v>0</c:v>
                </c:pt>
              </c:numCache>
            </c:numRef>
          </c:yVal>
          <c:smooth val="0"/>
          <c:extLst>
            <c:ext xmlns:c16="http://schemas.microsoft.com/office/drawing/2014/chart" uri="{C3380CC4-5D6E-409C-BE32-E72D297353CC}">
              <c16:uniqueId val="{00000007-A963-412D-AAC4-87E0F3901018}"/>
            </c:ext>
          </c:extLst>
        </c:ser>
        <c:ser>
          <c:idx val="4"/>
          <c:order val="4"/>
          <c:tx>
            <c:strRef>
              <c:f>'Creep Calculation'!$D$15</c:f>
              <c:strCache>
                <c:ptCount val="1"/>
                <c:pt idx="0">
                  <c:v>5</c:v>
                </c:pt>
              </c:strCache>
            </c:strRef>
          </c:tx>
          <c:spPr>
            <a:ln w="28575">
              <a:noFill/>
            </a:ln>
          </c:spPr>
          <c:marker>
            <c:symbol val="circle"/>
            <c:size val="7"/>
            <c:spPr>
              <a:solidFill>
                <a:srgbClr val="FFCC99"/>
              </a:solidFill>
              <a:ln>
                <a:solidFill>
                  <a:srgbClr val="333333"/>
                </a:solidFill>
                <a:prstDash val="solid"/>
              </a:ln>
            </c:spPr>
          </c:marker>
          <c:trendline>
            <c:trendlineType val="linear"/>
            <c:dispRSqr val="0"/>
            <c:dispEq val="0"/>
          </c:trendline>
          <c:xVal>
            <c:numRef>
              <c:f>'Creep Calculation'!$F$10:$I$10</c:f>
              <c:numCache>
                <c:formatCode>General</c:formatCode>
                <c:ptCount val="4"/>
                <c:pt idx="0">
                  <c:v>0</c:v>
                </c:pt>
                <c:pt idx="1">
                  <c:v>15</c:v>
                </c:pt>
                <c:pt idx="2">
                  <c:v>20</c:v>
                </c:pt>
                <c:pt idx="3">
                  <c:v>25</c:v>
                </c:pt>
              </c:numCache>
            </c:numRef>
          </c:xVal>
          <c:yVal>
            <c:numRef>
              <c:f>'Creep Calculation'!$F$15:$I$15</c:f>
              <c:numCache>
                <c:formatCode>0.0000</c:formatCode>
                <c:ptCount val="4"/>
                <c:pt idx="0">
                  <c:v>0</c:v>
                </c:pt>
                <c:pt idx="1">
                  <c:v>0</c:v>
                </c:pt>
                <c:pt idx="2">
                  <c:v>0</c:v>
                </c:pt>
                <c:pt idx="3">
                  <c:v>0</c:v>
                </c:pt>
              </c:numCache>
            </c:numRef>
          </c:yVal>
          <c:smooth val="0"/>
          <c:extLst>
            <c:ext xmlns:c16="http://schemas.microsoft.com/office/drawing/2014/chart" uri="{C3380CC4-5D6E-409C-BE32-E72D297353CC}">
              <c16:uniqueId val="{00000009-A963-412D-AAC4-87E0F3901018}"/>
            </c:ext>
          </c:extLst>
        </c:ser>
        <c:ser>
          <c:idx val="5"/>
          <c:order val="5"/>
          <c:tx>
            <c:strRef>
              <c:f>'Creep Calculation'!$D$16</c:f>
              <c:strCache>
                <c:ptCount val="1"/>
                <c:pt idx="0">
                  <c:v>6</c:v>
                </c:pt>
              </c:strCache>
            </c:strRef>
          </c:tx>
          <c:spPr>
            <a:ln w="28575">
              <a:noFill/>
            </a:ln>
          </c:spPr>
          <c:marker>
            <c:symbol val="circle"/>
            <c:size val="7"/>
            <c:spPr>
              <a:solidFill>
                <a:srgbClr val="800000"/>
              </a:solidFill>
              <a:ln>
                <a:solidFill>
                  <a:srgbClr val="333333"/>
                </a:solidFill>
                <a:prstDash val="solid"/>
              </a:ln>
            </c:spPr>
          </c:marker>
          <c:trendline>
            <c:trendlineType val="linear"/>
            <c:dispRSqr val="0"/>
            <c:dispEq val="0"/>
          </c:trendline>
          <c:xVal>
            <c:numRef>
              <c:f>'Creep Calculation'!$F$10:$I$10</c:f>
              <c:numCache>
                <c:formatCode>General</c:formatCode>
                <c:ptCount val="4"/>
                <c:pt idx="0">
                  <c:v>0</c:v>
                </c:pt>
                <c:pt idx="1">
                  <c:v>15</c:v>
                </c:pt>
                <c:pt idx="2">
                  <c:v>20</c:v>
                </c:pt>
                <c:pt idx="3">
                  <c:v>25</c:v>
                </c:pt>
              </c:numCache>
            </c:numRef>
          </c:xVal>
          <c:yVal>
            <c:numRef>
              <c:f>'Creep Calculation'!$F$16:$I$16</c:f>
              <c:numCache>
                <c:formatCode>0.0000</c:formatCode>
                <c:ptCount val="4"/>
                <c:pt idx="0">
                  <c:v>0</c:v>
                </c:pt>
                <c:pt idx="1">
                  <c:v>0</c:v>
                </c:pt>
                <c:pt idx="2">
                  <c:v>0</c:v>
                </c:pt>
                <c:pt idx="3">
                  <c:v>0</c:v>
                </c:pt>
              </c:numCache>
            </c:numRef>
          </c:yVal>
          <c:smooth val="0"/>
          <c:extLst>
            <c:ext xmlns:c16="http://schemas.microsoft.com/office/drawing/2014/chart" uri="{C3380CC4-5D6E-409C-BE32-E72D297353CC}">
              <c16:uniqueId val="{0000000B-A963-412D-AAC4-87E0F3901018}"/>
            </c:ext>
          </c:extLst>
        </c:ser>
        <c:ser>
          <c:idx val="6"/>
          <c:order val="6"/>
          <c:tx>
            <c:strRef>
              <c:f>'Creep Calculation'!$D$17</c:f>
              <c:strCache>
                <c:ptCount val="1"/>
                <c:pt idx="0">
                  <c:v>7</c:v>
                </c:pt>
              </c:strCache>
            </c:strRef>
          </c:tx>
          <c:spPr>
            <a:ln w="28575">
              <a:noFill/>
            </a:ln>
          </c:spPr>
          <c:marker>
            <c:symbol val="circle"/>
            <c:size val="7"/>
            <c:spPr>
              <a:solidFill>
                <a:srgbClr val="99CC00"/>
              </a:solidFill>
              <a:ln>
                <a:solidFill>
                  <a:srgbClr val="333333"/>
                </a:solidFill>
                <a:prstDash val="solid"/>
              </a:ln>
            </c:spPr>
          </c:marker>
          <c:trendline>
            <c:trendlineType val="linear"/>
            <c:dispRSqr val="0"/>
            <c:dispEq val="0"/>
          </c:trendline>
          <c:xVal>
            <c:numRef>
              <c:f>'Creep Calculation'!$F$10:$I$10</c:f>
              <c:numCache>
                <c:formatCode>General</c:formatCode>
                <c:ptCount val="4"/>
                <c:pt idx="0">
                  <c:v>0</c:v>
                </c:pt>
                <c:pt idx="1">
                  <c:v>15</c:v>
                </c:pt>
                <c:pt idx="2">
                  <c:v>20</c:v>
                </c:pt>
                <c:pt idx="3">
                  <c:v>25</c:v>
                </c:pt>
              </c:numCache>
            </c:numRef>
          </c:xVal>
          <c:yVal>
            <c:numRef>
              <c:f>'Creep Calculation'!$F$17:$I$17</c:f>
              <c:numCache>
                <c:formatCode>0.0000</c:formatCode>
                <c:ptCount val="4"/>
                <c:pt idx="0">
                  <c:v>0</c:v>
                </c:pt>
                <c:pt idx="1">
                  <c:v>0</c:v>
                </c:pt>
                <c:pt idx="2">
                  <c:v>0</c:v>
                </c:pt>
                <c:pt idx="3">
                  <c:v>0</c:v>
                </c:pt>
              </c:numCache>
            </c:numRef>
          </c:yVal>
          <c:smooth val="0"/>
          <c:extLst>
            <c:ext xmlns:c16="http://schemas.microsoft.com/office/drawing/2014/chart" uri="{C3380CC4-5D6E-409C-BE32-E72D297353CC}">
              <c16:uniqueId val="{0000000D-A963-412D-AAC4-87E0F3901018}"/>
            </c:ext>
          </c:extLst>
        </c:ser>
        <c:ser>
          <c:idx val="7"/>
          <c:order val="7"/>
          <c:tx>
            <c:strRef>
              <c:f>'Creep Calculation'!$D$18</c:f>
              <c:strCache>
                <c:ptCount val="1"/>
                <c:pt idx="0">
                  <c:v>8</c:v>
                </c:pt>
              </c:strCache>
            </c:strRef>
          </c:tx>
          <c:spPr>
            <a:ln w="28575">
              <a:noFill/>
            </a:ln>
          </c:spPr>
          <c:marker>
            <c:symbol val="circle"/>
            <c:size val="7"/>
            <c:spPr>
              <a:solidFill>
                <a:srgbClr val="0000FF"/>
              </a:solidFill>
              <a:ln>
                <a:solidFill>
                  <a:srgbClr val="333333"/>
                </a:solidFill>
                <a:prstDash val="solid"/>
              </a:ln>
            </c:spPr>
          </c:marker>
          <c:trendline>
            <c:trendlineType val="linear"/>
            <c:dispRSqr val="0"/>
            <c:dispEq val="0"/>
          </c:trendline>
          <c:xVal>
            <c:numRef>
              <c:f>'Creep Calculation'!$F$10:$I$10</c:f>
              <c:numCache>
                <c:formatCode>General</c:formatCode>
                <c:ptCount val="4"/>
                <c:pt idx="0">
                  <c:v>0</c:v>
                </c:pt>
                <c:pt idx="1">
                  <c:v>15</c:v>
                </c:pt>
                <c:pt idx="2">
                  <c:v>20</c:v>
                </c:pt>
                <c:pt idx="3">
                  <c:v>25</c:v>
                </c:pt>
              </c:numCache>
            </c:numRef>
          </c:xVal>
          <c:yVal>
            <c:numRef>
              <c:f>'Creep Calculation'!$F$18:$I$18</c:f>
              <c:numCache>
                <c:formatCode>0.0000</c:formatCode>
                <c:ptCount val="4"/>
                <c:pt idx="0">
                  <c:v>0</c:v>
                </c:pt>
                <c:pt idx="1">
                  <c:v>0</c:v>
                </c:pt>
                <c:pt idx="2">
                  <c:v>0</c:v>
                </c:pt>
                <c:pt idx="3">
                  <c:v>0</c:v>
                </c:pt>
              </c:numCache>
            </c:numRef>
          </c:yVal>
          <c:smooth val="0"/>
          <c:extLst>
            <c:ext xmlns:c16="http://schemas.microsoft.com/office/drawing/2014/chart" uri="{C3380CC4-5D6E-409C-BE32-E72D297353CC}">
              <c16:uniqueId val="{0000000F-A963-412D-AAC4-87E0F3901018}"/>
            </c:ext>
          </c:extLst>
        </c:ser>
        <c:ser>
          <c:idx val="8"/>
          <c:order val="8"/>
          <c:tx>
            <c:strRef>
              <c:f>'Creep Calculation'!$D$19</c:f>
              <c:strCache>
                <c:ptCount val="1"/>
                <c:pt idx="0">
                  <c:v>9</c:v>
                </c:pt>
              </c:strCache>
            </c:strRef>
          </c:tx>
          <c:spPr>
            <a:ln w="28575">
              <a:noFill/>
            </a:ln>
          </c:spPr>
          <c:marker>
            <c:symbol val="circle"/>
            <c:size val="7"/>
            <c:spPr>
              <a:solidFill>
                <a:srgbClr val="00CCFF"/>
              </a:solidFill>
              <a:ln>
                <a:solidFill>
                  <a:srgbClr val="333333"/>
                </a:solidFill>
                <a:prstDash val="solid"/>
              </a:ln>
            </c:spPr>
          </c:marker>
          <c:trendline>
            <c:trendlineType val="linear"/>
            <c:dispRSqr val="0"/>
            <c:dispEq val="0"/>
          </c:trendline>
          <c:xVal>
            <c:numRef>
              <c:f>'Creep Calculation'!$F$10:$I$10</c:f>
              <c:numCache>
                <c:formatCode>General</c:formatCode>
                <c:ptCount val="4"/>
                <c:pt idx="0">
                  <c:v>0</c:v>
                </c:pt>
                <c:pt idx="1">
                  <c:v>15</c:v>
                </c:pt>
                <c:pt idx="2">
                  <c:v>20</c:v>
                </c:pt>
                <c:pt idx="3">
                  <c:v>25</c:v>
                </c:pt>
              </c:numCache>
            </c:numRef>
          </c:xVal>
          <c:yVal>
            <c:numRef>
              <c:f>'Creep Calculation'!$F$19:$I$19</c:f>
              <c:numCache>
                <c:formatCode>0.0000</c:formatCode>
                <c:ptCount val="4"/>
                <c:pt idx="0">
                  <c:v>0</c:v>
                </c:pt>
                <c:pt idx="1">
                  <c:v>0</c:v>
                </c:pt>
                <c:pt idx="2">
                  <c:v>0</c:v>
                </c:pt>
                <c:pt idx="3">
                  <c:v>0</c:v>
                </c:pt>
              </c:numCache>
            </c:numRef>
          </c:yVal>
          <c:smooth val="0"/>
          <c:extLst>
            <c:ext xmlns:c16="http://schemas.microsoft.com/office/drawing/2014/chart" uri="{C3380CC4-5D6E-409C-BE32-E72D297353CC}">
              <c16:uniqueId val="{00000011-A963-412D-AAC4-87E0F3901018}"/>
            </c:ext>
          </c:extLst>
        </c:ser>
        <c:ser>
          <c:idx val="9"/>
          <c:order val="9"/>
          <c:tx>
            <c:strRef>
              <c:f>'Creep Calculation'!$D$20</c:f>
              <c:strCache>
                <c:ptCount val="1"/>
                <c:pt idx="0">
                  <c:v>10</c:v>
                </c:pt>
              </c:strCache>
            </c:strRef>
          </c:tx>
          <c:spPr>
            <a:ln w="28575">
              <a:noFill/>
            </a:ln>
          </c:spPr>
          <c:marker>
            <c:symbol val="circle"/>
            <c:size val="7"/>
            <c:spPr>
              <a:solidFill>
                <a:srgbClr val="FF00FF"/>
              </a:solidFill>
              <a:ln>
                <a:solidFill>
                  <a:srgbClr val="333333"/>
                </a:solidFill>
                <a:prstDash val="solid"/>
              </a:ln>
            </c:spPr>
          </c:marker>
          <c:trendline>
            <c:trendlineType val="linear"/>
            <c:dispRSqr val="0"/>
            <c:dispEq val="0"/>
          </c:trendline>
          <c:xVal>
            <c:numRef>
              <c:f>'Creep Calculation'!$F$10:$I$10</c:f>
              <c:numCache>
                <c:formatCode>General</c:formatCode>
                <c:ptCount val="4"/>
                <c:pt idx="0">
                  <c:v>0</c:v>
                </c:pt>
                <c:pt idx="1">
                  <c:v>15</c:v>
                </c:pt>
                <c:pt idx="2">
                  <c:v>20</c:v>
                </c:pt>
                <c:pt idx="3">
                  <c:v>25</c:v>
                </c:pt>
              </c:numCache>
            </c:numRef>
          </c:xVal>
          <c:yVal>
            <c:numRef>
              <c:f>'Creep Calculation'!$F$20:$I$20</c:f>
              <c:numCache>
                <c:formatCode>0.0000</c:formatCode>
                <c:ptCount val="4"/>
                <c:pt idx="0">
                  <c:v>0</c:v>
                </c:pt>
                <c:pt idx="1">
                  <c:v>0</c:v>
                </c:pt>
                <c:pt idx="2">
                  <c:v>0</c:v>
                </c:pt>
                <c:pt idx="3">
                  <c:v>0</c:v>
                </c:pt>
              </c:numCache>
            </c:numRef>
          </c:yVal>
          <c:smooth val="0"/>
          <c:extLst>
            <c:ext xmlns:c16="http://schemas.microsoft.com/office/drawing/2014/chart" uri="{C3380CC4-5D6E-409C-BE32-E72D297353CC}">
              <c16:uniqueId val="{00000013-A963-412D-AAC4-87E0F3901018}"/>
            </c:ext>
          </c:extLst>
        </c:ser>
        <c:ser>
          <c:idx val="10"/>
          <c:order val="10"/>
          <c:tx>
            <c:strRef>
              <c:f>'Creep Calculation'!$D$21</c:f>
              <c:strCache>
                <c:ptCount val="1"/>
                <c:pt idx="0">
                  <c:v>11</c:v>
                </c:pt>
              </c:strCache>
            </c:strRef>
          </c:tx>
          <c:spPr>
            <a:ln w="28575">
              <a:noFill/>
            </a:ln>
          </c:spPr>
          <c:marker>
            <c:symbol val="circle"/>
            <c:size val="7"/>
            <c:spPr>
              <a:solidFill>
                <a:srgbClr val="CCFFCC"/>
              </a:solidFill>
              <a:ln>
                <a:solidFill>
                  <a:srgbClr val="333333"/>
                </a:solidFill>
                <a:prstDash val="solid"/>
              </a:ln>
            </c:spPr>
          </c:marker>
          <c:trendline>
            <c:trendlineType val="linear"/>
            <c:dispRSqr val="0"/>
            <c:dispEq val="0"/>
          </c:trendline>
          <c:xVal>
            <c:numRef>
              <c:f>'Creep Calculation'!$F$10:$I$10</c:f>
              <c:numCache>
                <c:formatCode>General</c:formatCode>
                <c:ptCount val="4"/>
                <c:pt idx="0">
                  <c:v>0</c:v>
                </c:pt>
                <c:pt idx="1">
                  <c:v>15</c:v>
                </c:pt>
                <c:pt idx="2">
                  <c:v>20</c:v>
                </c:pt>
                <c:pt idx="3">
                  <c:v>25</c:v>
                </c:pt>
              </c:numCache>
            </c:numRef>
          </c:xVal>
          <c:yVal>
            <c:numRef>
              <c:f>'Creep Calculation'!$F$21:$I$21</c:f>
              <c:numCache>
                <c:formatCode>0.0000</c:formatCode>
                <c:ptCount val="4"/>
                <c:pt idx="0">
                  <c:v>0</c:v>
                </c:pt>
                <c:pt idx="1">
                  <c:v>0</c:v>
                </c:pt>
                <c:pt idx="2">
                  <c:v>0</c:v>
                </c:pt>
                <c:pt idx="3">
                  <c:v>0</c:v>
                </c:pt>
              </c:numCache>
            </c:numRef>
          </c:yVal>
          <c:smooth val="0"/>
          <c:extLst>
            <c:ext xmlns:c16="http://schemas.microsoft.com/office/drawing/2014/chart" uri="{C3380CC4-5D6E-409C-BE32-E72D297353CC}">
              <c16:uniqueId val="{00000015-A963-412D-AAC4-87E0F3901018}"/>
            </c:ext>
          </c:extLst>
        </c:ser>
        <c:ser>
          <c:idx val="11"/>
          <c:order val="11"/>
          <c:tx>
            <c:strRef>
              <c:f>'Creep Calculation'!$D$22</c:f>
              <c:strCache>
                <c:ptCount val="1"/>
                <c:pt idx="0">
                  <c:v>12</c:v>
                </c:pt>
              </c:strCache>
            </c:strRef>
          </c:tx>
          <c:spPr>
            <a:ln w="28575">
              <a:noFill/>
            </a:ln>
          </c:spPr>
          <c:marker>
            <c:symbol val="circle"/>
            <c:size val="7"/>
            <c:spPr>
              <a:solidFill>
                <a:srgbClr val="FF8080"/>
              </a:solidFill>
              <a:ln>
                <a:solidFill>
                  <a:srgbClr val="333333"/>
                </a:solidFill>
                <a:prstDash val="solid"/>
              </a:ln>
            </c:spPr>
          </c:marker>
          <c:trendline>
            <c:trendlineType val="linear"/>
            <c:dispRSqr val="0"/>
            <c:dispEq val="0"/>
          </c:trendline>
          <c:xVal>
            <c:numRef>
              <c:f>'Creep Calculation'!$F$10:$I$10</c:f>
              <c:numCache>
                <c:formatCode>General</c:formatCode>
                <c:ptCount val="4"/>
                <c:pt idx="0">
                  <c:v>0</c:v>
                </c:pt>
                <c:pt idx="1">
                  <c:v>15</c:v>
                </c:pt>
                <c:pt idx="2">
                  <c:v>20</c:v>
                </c:pt>
                <c:pt idx="3">
                  <c:v>25</c:v>
                </c:pt>
              </c:numCache>
            </c:numRef>
          </c:xVal>
          <c:yVal>
            <c:numRef>
              <c:f>'Creep Calculation'!$F$22:$I$22</c:f>
              <c:numCache>
                <c:formatCode>0.0000</c:formatCode>
                <c:ptCount val="4"/>
                <c:pt idx="0">
                  <c:v>0</c:v>
                </c:pt>
                <c:pt idx="1">
                  <c:v>0</c:v>
                </c:pt>
                <c:pt idx="2">
                  <c:v>0</c:v>
                </c:pt>
                <c:pt idx="3">
                  <c:v>0</c:v>
                </c:pt>
              </c:numCache>
            </c:numRef>
          </c:yVal>
          <c:smooth val="0"/>
          <c:extLst>
            <c:ext xmlns:c16="http://schemas.microsoft.com/office/drawing/2014/chart" uri="{C3380CC4-5D6E-409C-BE32-E72D297353CC}">
              <c16:uniqueId val="{00000017-A963-412D-AAC4-87E0F3901018}"/>
            </c:ext>
          </c:extLst>
        </c:ser>
        <c:ser>
          <c:idx val="12"/>
          <c:order val="12"/>
          <c:tx>
            <c:strRef>
              <c:f>'Creep Calculation'!$D$23</c:f>
              <c:strCache>
                <c:ptCount val="1"/>
                <c:pt idx="0">
                  <c:v>13</c:v>
                </c:pt>
              </c:strCache>
            </c:strRef>
          </c:tx>
          <c:spPr>
            <a:ln w="28575">
              <a:noFill/>
            </a:ln>
          </c:spPr>
          <c:marker>
            <c:symbol val="circle"/>
            <c:size val="7"/>
            <c:spPr>
              <a:solidFill>
                <a:srgbClr val="99CCFF"/>
              </a:solidFill>
              <a:ln>
                <a:solidFill>
                  <a:srgbClr val="333333"/>
                </a:solidFill>
                <a:prstDash val="solid"/>
              </a:ln>
            </c:spPr>
          </c:marker>
          <c:trendline>
            <c:trendlineType val="linear"/>
            <c:dispRSqr val="0"/>
            <c:dispEq val="0"/>
          </c:trendline>
          <c:xVal>
            <c:numRef>
              <c:f>'Creep Calculation'!$F$10:$I$10</c:f>
              <c:numCache>
                <c:formatCode>General</c:formatCode>
                <c:ptCount val="4"/>
                <c:pt idx="0">
                  <c:v>0</c:v>
                </c:pt>
                <c:pt idx="1">
                  <c:v>15</c:v>
                </c:pt>
                <c:pt idx="2">
                  <c:v>20</c:v>
                </c:pt>
                <c:pt idx="3">
                  <c:v>25</c:v>
                </c:pt>
              </c:numCache>
            </c:numRef>
          </c:xVal>
          <c:yVal>
            <c:numRef>
              <c:f>'Creep Calculation'!$F$23:$I$23</c:f>
              <c:numCache>
                <c:formatCode>0.0000</c:formatCode>
                <c:ptCount val="4"/>
                <c:pt idx="0">
                  <c:v>0</c:v>
                </c:pt>
                <c:pt idx="1">
                  <c:v>0</c:v>
                </c:pt>
                <c:pt idx="2">
                  <c:v>0</c:v>
                </c:pt>
                <c:pt idx="3">
                  <c:v>0</c:v>
                </c:pt>
              </c:numCache>
            </c:numRef>
          </c:yVal>
          <c:smooth val="0"/>
          <c:extLst>
            <c:ext xmlns:c16="http://schemas.microsoft.com/office/drawing/2014/chart" uri="{C3380CC4-5D6E-409C-BE32-E72D297353CC}">
              <c16:uniqueId val="{00000019-A963-412D-AAC4-87E0F3901018}"/>
            </c:ext>
          </c:extLst>
        </c:ser>
        <c:ser>
          <c:idx val="13"/>
          <c:order val="13"/>
          <c:tx>
            <c:strRef>
              <c:f>'Creep Calculation'!$D$24</c:f>
              <c:strCache>
                <c:ptCount val="1"/>
                <c:pt idx="0">
                  <c:v>14</c:v>
                </c:pt>
              </c:strCache>
            </c:strRef>
          </c:tx>
          <c:spPr>
            <a:ln w="28575">
              <a:noFill/>
            </a:ln>
          </c:spPr>
          <c:marker>
            <c:symbol val="circle"/>
            <c:size val="7"/>
            <c:spPr>
              <a:solidFill>
                <a:srgbClr val="FF99CC"/>
              </a:solidFill>
              <a:ln>
                <a:solidFill>
                  <a:srgbClr val="333333"/>
                </a:solidFill>
                <a:prstDash val="solid"/>
              </a:ln>
            </c:spPr>
          </c:marker>
          <c:trendline>
            <c:trendlineType val="linear"/>
            <c:dispRSqr val="0"/>
            <c:dispEq val="0"/>
          </c:trendline>
          <c:xVal>
            <c:numRef>
              <c:f>'Creep Calculation'!$F$10:$I$10</c:f>
              <c:numCache>
                <c:formatCode>General</c:formatCode>
                <c:ptCount val="4"/>
                <c:pt idx="0">
                  <c:v>0</c:v>
                </c:pt>
                <c:pt idx="1">
                  <c:v>15</c:v>
                </c:pt>
                <c:pt idx="2">
                  <c:v>20</c:v>
                </c:pt>
                <c:pt idx="3">
                  <c:v>25</c:v>
                </c:pt>
              </c:numCache>
            </c:numRef>
          </c:xVal>
          <c:yVal>
            <c:numRef>
              <c:f>'Creep Calculation'!$F$24:$I$24</c:f>
              <c:numCache>
                <c:formatCode>0.0000</c:formatCode>
                <c:ptCount val="4"/>
                <c:pt idx="0">
                  <c:v>0</c:v>
                </c:pt>
                <c:pt idx="1">
                  <c:v>0</c:v>
                </c:pt>
                <c:pt idx="2">
                  <c:v>0</c:v>
                </c:pt>
                <c:pt idx="3">
                  <c:v>0</c:v>
                </c:pt>
              </c:numCache>
            </c:numRef>
          </c:yVal>
          <c:smooth val="0"/>
          <c:extLst>
            <c:ext xmlns:c16="http://schemas.microsoft.com/office/drawing/2014/chart" uri="{C3380CC4-5D6E-409C-BE32-E72D297353CC}">
              <c16:uniqueId val="{0000001B-A963-412D-AAC4-87E0F3901018}"/>
            </c:ext>
          </c:extLst>
        </c:ser>
        <c:ser>
          <c:idx val="14"/>
          <c:order val="14"/>
          <c:tx>
            <c:strRef>
              <c:f>'Creep Calculation'!$D$25</c:f>
              <c:strCache>
                <c:ptCount val="1"/>
                <c:pt idx="0">
                  <c:v>15</c:v>
                </c:pt>
              </c:strCache>
            </c:strRef>
          </c:tx>
          <c:spPr>
            <a:ln w="28575">
              <a:noFill/>
            </a:ln>
          </c:spPr>
          <c:trendline>
            <c:trendlineType val="linear"/>
            <c:dispRSqr val="0"/>
            <c:dispEq val="0"/>
          </c:trendline>
          <c:xVal>
            <c:numRef>
              <c:f>'Creep Calculation'!$F$10:$I$10</c:f>
              <c:numCache>
                <c:formatCode>General</c:formatCode>
                <c:ptCount val="4"/>
                <c:pt idx="0">
                  <c:v>0</c:v>
                </c:pt>
                <c:pt idx="1">
                  <c:v>15</c:v>
                </c:pt>
                <c:pt idx="2">
                  <c:v>20</c:v>
                </c:pt>
                <c:pt idx="3">
                  <c:v>25</c:v>
                </c:pt>
              </c:numCache>
            </c:numRef>
          </c:xVal>
          <c:yVal>
            <c:numRef>
              <c:f>'Creep Calculation'!$F$25:$I$25</c:f>
              <c:numCache>
                <c:formatCode>0.0000</c:formatCode>
                <c:ptCount val="4"/>
                <c:pt idx="0">
                  <c:v>0</c:v>
                </c:pt>
                <c:pt idx="1">
                  <c:v>0</c:v>
                </c:pt>
                <c:pt idx="2">
                  <c:v>0</c:v>
                </c:pt>
                <c:pt idx="3">
                  <c:v>0</c:v>
                </c:pt>
              </c:numCache>
            </c:numRef>
          </c:yVal>
          <c:smooth val="0"/>
          <c:extLst>
            <c:ext xmlns:c16="http://schemas.microsoft.com/office/drawing/2014/chart" uri="{C3380CC4-5D6E-409C-BE32-E72D297353CC}">
              <c16:uniqueId val="{0000001D-A963-412D-AAC4-87E0F3901018}"/>
            </c:ext>
          </c:extLst>
        </c:ser>
        <c:ser>
          <c:idx val="15"/>
          <c:order val="15"/>
          <c:tx>
            <c:strRef>
              <c:f>'Creep Calculation'!$D$26</c:f>
              <c:strCache>
                <c:ptCount val="1"/>
                <c:pt idx="0">
                  <c:v>16</c:v>
                </c:pt>
              </c:strCache>
            </c:strRef>
          </c:tx>
          <c:spPr>
            <a:ln w="28575">
              <a:noFill/>
            </a:ln>
          </c:spPr>
          <c:trendline>
            <c:trendlineType val="linear"/>
            <c:dispRSqr val="0"/>
            <c:dispEq val="0"/>
          </c:trendline>
          <c:xVal>
            <c:numRef>
              <c:f>'Creep Calculation'!$F$10:$I$10</c:f>
              <c:numCache>
                <c:formatCode>General</c:formatCode>
                <c:ptCount val="4"/>
                <c:pt idx="0">
                  <c:v>0</c:v>
                </c:pt>
                <c:pt idx="1">
                  <c:v>15</c:v>
                </c:pt>
                <c:pt idx="2">
                  <c:v>20</c:v>
                </c:pt>
                <c:pt idx="3">
                  <c:v>25</c:v>
                </c:pt>
              </c:numCache>
            </c:numRef>
          </c:xVal>
          <c:yVal>
            <c:numRef>
              <c:f>'Creep Calculation'!$F$26:$I$26</c:f>
              <c:numCache>
                <c:formatCode>0.0000</c:formatCode>
                <c:ptCount val="4"/>
                <c:pt idx="0">
                  <c:v>0</c:v>
                </c:pt>
                <c:pt idx="1">
                  <c:v>0</c:v>
                </c:pt>
                <c:pt idx="2">
                  <c:v>0</c:v>
                </c:pt>
                <c:pt idx="3">
                  <c:v>0</c:v>
                </c:pt>
              </c:numCache>
            </c:numRef>
          </c:yVal>
          <c:smooth val="0"/>
          <c:extLst>
            <c:ext xmlns:c16="http://schemas.microsoft.com/office/drawing/2014/chart" uri="{C3380CC4-5D6E-409C-BE32-E72D297353CC}">
              <c16:uniqueId val="{0000001F-A963-412D-AAC4-87E0F3901018}"/>
            </c:ext>
          </c:extLst>
        </c:ser>
        <c:ser>
          <c:idx val="16"/>
          <c:order val="16"/>
          <c:tx>
            <c:strRef>
              <c:f>'Creep Calculation'!$D$27</c:f>
              <c:strCache>
                <c:ptCount val="1"/>
                <c:pt idx="0">
                  <c:v>17</c:v>
                </c:pt>
              </c:strCache>
            </c:strRef>
          </c:tx>
          <c:spPr>
            <a:ln w="28575">
              <a:noFill/>
            </a:ln>
          </c:spPr>
          <c:trendline>
            <c:trendlineType val="linear"/>
            <c:dispRSqr val="0"/>
            <c:dispEq val="0"/>
          </c:trendline>
          <c:xVal>
            <c:numRef>
              <c:f>'Creep Calculation'!$F$10:$I$10</c:f>
              <c:numCache>
                <c:formatCode>General</c:formatCode>
                <c:ptCount val="4"/>
                <c:pt idx="0">
                  <c:v>0</c:v>
                </c:pt>
                <c:pt idx="1">
                  <c:v>15</c:v>
                </c:pt>
                <c:pt idx="2">
                  <c:v>20</c:v>
                </c:pt>
                <c:pt idx="3">
                  <c:v>25</c:v>
                </c:pt>
              </c:numCache>
            </c:numRef>
          </c:xVal>
          <c:yVal>
            <c:numRef>
              <c:f>'Creep Calculation'!$F$27:$I$27</c:f>
              <c:numCache>
                <c:formatCode>0.0000</c:formatCode>
                <c:ptCount val="4"/>
                <c:pt idx="0">
                  <c:v>0</c:v>
                </c:pt>
                <c:pt idx="1">
                  <c:v>0</c:v>
                </c:pt>
                <c:pt idx="2">
                  <c:v>0</c:v>
                </c:pt>
                <c:pt idx="3">
                  <c:v>0</c:v>
                </c:pt>
              </c:numCache>
            </c:numRef>
          </c:yVal>
          <c:smooth val="0"/>
          <c:extLst>
            <c:ext xmlns:c16="http://schemas.microsoft.com/office/drawing/2014/chart" uri="{C3380CC4-5D6E-409C-BE32-E72D297353CC}">
              <c16:uniqueId val="{00000021-A963-412D-AAC4-87E0F3901018}"/>
            </c:ext>
          </c:extLst>
        </c:ser>
        <c:ser>
          <c:idx val="17"/>
          <c:order val="17"/>
          <c:tx>
            <c:strRef>
              <c:f>'Creep Calculation'!$D$28</c:f>
              <c:strCache>
                <c:ptCount val="1"/>
                <c:pt idx="0">
                  <c:v>18</c:v>
                </c:pt>
              </c:strCache>
            </c:strRef>
          </c:tx>
          <c:spPr>
            <a:ln w="28575">
              <a:noFill/>
            </a:ln>
          </c:spPr>
          <c:trendline>
            <c:trendlineType val="linear"/>
            <c:dispRSqr val="0"/>
            <c:dispEq val="0"/>
          </c:trendline>
          <c:xVal>
            <c:numRef>
              <c:f>'Creep Calculation'!$F$10:$I$10</c:f>
              <c:numCache>
                <c:formatCode>General</c:formatCode>
                <c:ptCount val="4"/>
                <c:pt idx="0">
                  <c:v>0</c:v>
                </c:pt>
                <c:pt idx="1">
                  <c:v>15</c:v>
                </c:pt>
                <c:pt idx="2">
                  <c:v>20</c:v>
                </c:pt>
                <c:pt idx="3">
                  <c:v>25</c:v>
                </c:pt>
              </c:numCache>
            </c:numRef>
          </c:xVal>
          <c:yVal>
            <c:numRef>
              <c:f>'Creep Calculation'!$F$28:$I$28</c:f>
              <c:numCache>
                <c:formatCode>0.0000</c:formatCode>
                <c:ptCount val="4"/>
                <c:pt idx="0">
                  <c:v>0</c:v>
                </c:pt>
                <c:pt idx="1">
                  <c:v>0</c:v>
                </c:pt>
                <c:pt idx="2">
                  <c:v>0</c:v>
                </c:pt>
                <c:pt idx="3">
                  <c:v>0</c:v>
                </c:pt>
              </c:numCache>
            </c:numRef>
          </c:yVal>
          <c:smooth val="0"/>
          <c:extLst>
            <c:ext xmlns:c16="http://schemas.microsoft.com/office/drawing/2014/chart" uri="{C3380CC4-5D6E-409C-BE32-E72D297353CC}">
              <c16:uniqueId val="{00000023-A963-412D-AAC4-87E0F3901018}"/>
            </c:ext>
          </c:extLst>
        </c:ser>
        <c:ser>
          <c:idx val="18"/>
          <c:order val="18"/>
          <c:tx>
            <c:strRef>
              <c:f>'Creep Calculation'!$D$29</c:f>
              <c:strCache>
                <c:ptCount val="1"/>
                <c:pt idx="0">
                  <c:v>19</c:v>
                </c:pt>
              </c:strCache>
            </c:strRef>
          </c:tx>
          <c:spPr>
            <a:ln w="28575">
              <a:noFill/>
            </a:ln>
          </c:spPr>
          <c:trendline>
            <c:trendlineType val="linear"/>
            <c:dispRSqr val="0"/>
            <c:dispEq val="0"/>
          </c:trendline>
          <c:xVal>
            <c:numRef>
              <c:f>'Creep Calculation'!$F$10:$I$10</c:f>
              <c:numCache>
                <c:formatCode>General</c:formatCode>
                <c:ptCount val="4"/>
                <c:pt idx="0">
                  <c:v>0</c:v>
                </c:pt>
                <c:pt idx="1">
                  <c:v>15</c:v>
                </c:pt>
                <c:pt idx="2">
                  <c:v>20</c:v>
                </c:pt>
                <c:pt idx="3">
                  <c:v>25</c:v>
                </c:pt>
              </c:numCache>
            </c:numRef>
          </c:xVal>
          <c:yVal>
            <c:numRef>
              <c:f>'Creep Calculation'!$F$29:$I$29</c:f>
              <c:numCache>
                <c:formatCode>0.0000</c:formatCode>
                <c:ptCount val="4"/>
                <c:pt idx="0">
                  <c:v>0</c:v>
                </c:pt>
                <c:pt idx="1">
                  <c:v>0</c:v>
                </c:pt>
                <c:pt idx="2">
                  <c:v>0</c:v>
                </c:pt>
                <c:pt idx="3">
                  <c:v>0</c:v>
                </c:pt>
              </c:numCache>
            </c:numRef>
          </c:yVal>
          <c:smooth val="0"/>
          <c:extLst>
            <c:ext xmlns:c16="http://schemas.microsoft.com/office/drawing/2014/chart" uri="{C3380CC4-5D6E-409C-BE32-E72D297353CC}">
              <c16:uniqueId val="{00000025-A963-412D-AAC4-87E0F3901018}"/>
            </c:ext>
          </c:extLst>
        </c:ser>
        <c:ser>
          <c:idx val="19"/>
          <c:order val="19"/>
          <c:tx>
            <c:strRef>
              <c:f>'Creep Calculation'!$D$30</c:f>
              <c:strCache>
                <c:ptCount val="1"/>
                <c:pt idx="0">
                  <c:v>20</c:v>
                </c:pt>
              </c:strCache>
            </c:strRef>
          </c:tx>
          <c:spPr>
            <a:ln w="28575">
              <a:noFill/>
            </a:ln>
          </c:spPr>
          <c:trendline>
            <c:trendlineType val="linear"/>
            <c:dispRSqr val="0"/>
            <c:dispEq val="0"/>
          </c:trendline>
          <c:xVal>
            <c:numRef>
              <c:f>'Creep Calculation'!$F$10:$I$10</c:f>
              <c:numCache>
                <c:formatCode>General</c:formatCode>
                <c:ptCount val="4"/>
                <c:pt idx="0">
                  <c:v>0</c:v>
                </c:pt>
                <c:pt idx="1">
                  <c:v>15</c:v>
                </c:pt>
                <c:pt idx="2">
                  <c:v>20</c:v>
                </c:pt>
                <c:pt idx="3">
                  <c:v>25</c:v>
                </c:pt>
              </c:numCache>
            </c:numRef>
          </c:xVal>
          <c:yVal>
            <c:numRef>
              <c:f>'Creep Calculation'!$F$30:$I$30</c:f>
              <c:numCache>
                <c:formatCode>0.0000</c:formatCode>
                <c:ptCount val="4"/>
                <c:pt idx="0">
                  <c:v>0</c:v>
                </c:pt>
                <c:pt idx="1">
                  <c:v>0</c:v>
                </c:pt>
                <c:pt idx="2">
                  <c:v>0</c:v>
                </c:pt>
                <c:pt idx="3">
                  <c:v>0</c:v>
                </c:pt>
              </c:numCache>
            </c:numRef>
          </c:yVal>
          <c:smooth val="0"/>
          <c:extLst>
            <c:ext xmlns:c16="http://schemas.microsoft.com/office/drawing/2014/chart" uri="{C3380CC4-5D6E-409C-BE32-E72D297353CC}">
              <c16:uniqueId val="{00000027-A963-412D-AAC4-87E0F3901018}"/>
            </c:ext>
          </c:extLst>
        </c:ser>
        <c:dLbls>
          <c:showLegendKey val="0"/>
          <c:showVal val="0"/>
          <c:showCatName val="0"/>
          <c:showSerName val="0"/>
          <c:showPercent val="0"/>
          <c:showBubbleSize val="0"/>
        </c:dLbls>
        <c:axId val="536528920"/>
        <c:axId val="1"/>
      </c:scatterChart>
      <c:valAx>
        <c:axId val="536528920"/>
        <c:scaling>
          <c:orientation val="minMax"/>
          <c:max val="25"/>
        </c:scaling>
        <c:delete val="0"/>
        <c:axPos val="b"/>
        <c:majorGridlines>
          <c:spPr>
            <a:ln w="3175">
              <a:solidFill>
                <a:srgbClr val="969696"/>
              </a:solidFill>
              <a:prstDash val="sysDash"/>
            </a:ln>
          </c:spPr>
        </c:majorGridlines>
        <c:title>
          <c:tx>
            <c:rich>
              <a:bodyPr/>
              <a:lstStyle/>
              <a:p>
                <a:pPr>
                  <a:defRPr sz="1200" b="1" i="0" u="none" strike="noStrike" baseline="0">
                    <a:solidFill>
                      <a:srgbClr val="333333"/>
                    </a:solidFill>
                    <a:latin typeface="Gill Sans MT"/>
                    <a:ea typeface="Gill Sans MT"/>
                    <a:cs typeface="Gill Sans MT"/>
                  </a:defRPr>
                </a:pPr>
                <a:r>
                  <a:rPr lang="en-IE"/>
                  <a:t>Incubation time (min)</a:t>
                </a:r>
              </a:p>
            </c:rich>
          </c:tx>
          <c:layout>
            <c:manualLayout>
              <c:xMode val="edge"/>
              <c:yMode val="edge"/>
              <c:x val="0.37388283502953351"/>
              <c:y val="0.919951370531107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75" b="0" i="0" u="none" strike="noStrike" baseline="0">
                <a:solidFill>
                  <a:srgbClr val="333333"/>
                </a:solidFill>
                <a:latin typeface="Gill Sans MT"/>
                <a:ea typeface="Gill Sans MT"/>
                <a:cs typeface="Gill Sans MT"/>
              </a:defRPr>
            </a:pPr>
            <a:endParaRPr lang="en-US"/>
          </a:p>
        </c:txPr>
        <c:crossAx val="1"/>
        <c:crossesAt val="0"/>
        <c:crossBetween val="midCat"/>
        <c:majorUnit val="5"/>
      </c:valAx>
      <c:valAx>
        <c:axId val="1"/>
        <c:scaling>
          <c:orientation val="minMax"/>
        </c:scaling>
        <c:delete val="0"/>
        <c:axPos val="l"/>
        <c:majorGridlines>
          <c:spPr>
            <a:ln w="3175">
              <a:solidFill>
                <a:srgbClr val="808080"/>
              </a:solidFill>
              <a:prstDash val="sysDash"/>
            </a:ln>
          </c:spPr>
        </c:majorGridlines>
        <c:title>
          <c:tx>
            <c:rich>
              <a:bodyPr/>
              <a:lstStyle/>
              <a:p>
                <a:pPr>
                  <a:defRPr sz="1100" b="0" i="0" u="none" strike="noStrike" baseline="0">
                    <a:solidFill>
                      <a:srgbClr val="000000"/>
                    </a:solidFill>
                    <a:latin typeface="Calibri"/>
                    <a:ea typeface="Calibri"/>
                    <a:cs typeface="Calibri"/>
                  </a:defRPr>
                </a:pPr>
                <a:r>
                  <a:rPr lang="en-IE" sz="1200" b="1" i="0" u="none" strike="noStrike" baseline="0">
                    <a:solidFill>
                      <a:srgbClr val="333333"/>
                    </a:solidFill>
                    <a:latin typeface="Gill Sans MT"/>
                  </a:rPr>
                  <a:t>A</a:t>
                </a:r>
                <a:r>
                  <a:rPr lang="en-IE" sz="1200" b="1" i="0" u="none" strike="noStrike" baseline="-25000">
                    <a:solidFill>
                      <a:srgbClr val="333333"/>
                    </a:solidFill>
                    <a:latin typeface="Gill Sans MT"/>
                  </a:rPr>
                  <a:t>2</a:t>
                </a:r>
                <a:r>
                  <a:rPr lang="en-IE" sz="1200" b="1" i="0" u="none" strike="noStrike" baseline="0">
                    <a:solidFill>
                      <a:srgbClr val="333333"/>
                    </a:solidFill>
                    <a:latin typeface="Gill Sans MT"/>
                  </a:rPr>
                  <a:t> Readings</a:t>
                </a:r>
              </a:p>
            </c:rich>
          </c:tx>
          <c:layout>
            <c:manualLayout>
              <c:xMode val="edge"/>
              <c:yMode val="edge"/>
              <c:x val="2.5044840144524894E-2"/>
              <c:y val="0.37024404265445277"/>
            </c:manualLayout>
          </c:layout>
          <c:overlay val="0"/>
          <c:spPr>
            <a:noFill/>
            <a:ln w="25400">
              <a:noFill/>
            </a:ln>
          </c:spPr>
        </c:title>
        <c:numFmt formatCode="0.0000" sourceLinked="1"/>
        <c:majorTickMark val="out"/>
        <c:minorTickMark val="none"/>
        <c:tickLblPos val="nextTo"/>
        <c:spPr>
          <a:ln w="3175">
            <a:solidFill>
              <a:srgbClr val="000000"/>
            </a:solidFill>
            <a:prstDash val="solid"/>
          </a:ln>
        </c:spPr>
        <c:txPr>
          <a:bodyPr rot="0" vert="horz"/>
          <a:lstStyle/>
          <a:p>
            <a:pPr>
              <a:defRPr sz="1175" b="0" i="0" u="none" strike="noStrike" baseline="0">
                <a:solidFill>
                  <a:srgbClr val="333333"/>
                </a:solidFill>
                <a:latin typeface="Gill Sans MT"/>
                <a:ea typeface="Gill Sans MT"/>
                <a:cs typeface="Gill Sans MT"/>
              </a:defRPr>
            </a:pPr>
            <a:endParaRPr lang="en-US"/>
          </a:p>
        </c:txPr>
        <c:crossAx val="536528920"/>
        <c:crosses val="autoZero"/>
        <c:crossBetween val="midCat"/>
      </c:valAx>
      <c:spPr>
        <a:solidFill>
          <a:srgbClr val="FFFFFF"/>
        </a:solidFill>
        <a:ln w="12700">
          <a:solidFill>
            <a:srgbClr val="333333"/>
          </a:solidFill>
          <a:prstDash val="solid"/>
        </a:ln>
      </c:spPr>
    </c:plotArea>
    <c:plotVisOnly val="1"/>
    <c:dispBlanksAs val="gap"/>
    <c:showDLblsOverMax val="0"/>
  </c:chart>
  <c:spPr>
    <a:solidFill>
      <a:srgbClr val="FFFFFF"/>
    </a:solidFill>
    <a:ln w="3175">
      <a:solidFill>
        <a:srgbClr val="000000"/>
      </a:solidFill>
      <a:prstDash val="solid"/>
    </a:ln>
    <a:effectLst>
      <a:outerShdw dist="35921" dir="2700000" algn="br">
        <a:srgbClr val="000000"/>
      </a:outerShdw>
    </a:effectLst>
  </c:spPr>
  <c:txPr>
    <a:bodyPr/>
    <a:lstStyle/>
    <a:p>
      <a:pPr>
        <a:defRPr sz="1175" b="0" i="0" u="none" strike="noStrike" baseline="0">
          <a:solidFill>
            <a:srgbClr val="333333"/>
          </a:solidFill>
          <a:latin typeface="Gill Sans MT"/>
          <a:ea typeface="Gill Sans MT"/>
          <a:cs typeface="Gill Sans MT"/>
        </a:defRPr>
      </a:pPr>
      <a:endParaRPr lang="en-US"/>
    </a:p>
  </c:txPr>
  <c:printSettings>
    <c:headerFooter alignWithMargins="0"/>
    <c:pageMargins b="1" l="0.75" r="0.75" t="1" header="0.5" footer="0.5"/>
    <c:pageSetup orientation="landscape" horizontalDpi="360" verticalDpi="360"/>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MegaCalc!A1"/><Relationship Id="rId7" Type="http://schemas.openxmlformats.org/officeDocument/2006/relationships/hyperlink" Target="https://www.megazyme.com/lactose-assay-kit" TargetMode="External"/><Relationship Id="rId2" Type="http://schemas.openxmlformats.org/officeDocument/2006/relationships/hyperlink" Target="#Contact_us"/><Relationship Id="rId1" Type="http://schemas.openxmlformats.org/officeDocument/2006/relationships/hyperlink" Target="#'Creep Calculation'!A1"/><Relationship Id="rId6" Type="http://schemas.openxmlformats.org/officeDocument/2006/relationships/image" Target="../media/image1.png"/><Relationship Id="rId5" Type="http://schemas.openxmlformats.org/officeDocument/2006/relationships/hyperlink" Target="#Instructions!B44"/><Relationship Id="rId4" Type="http://schemas.openxmlformats.org/officeDocument/2006/relationships/hyperlink" Target="#Instructions!A1"/></Relationships>
</file>

<file path=xl/drawings/_rels/drawing2.xml.rels><?xml version="1.0" encoding="UTF-8" standalone="yes"?>
<Relationships xmlns="http://schemas.openxmlformats.org/package/2006/relationships"><Relationship Id="rId3" Type="http://schemas.openxmlformats.org/officeDocument/2006/relationships/hyperlink" Target="#'Creep Calculation'!A1"/><Relationship Id="rId2" Type="http://schemas.openxmlformats.org/officeDocument/2006/relationships/hyperlink" Target="#Instructions!B44"/><Relationship Id="rId1" Type="http://schemas.openxmlformats.org/officeDocument/2006/relationships/hyperlink" Target="#Instructions!A1"/><Relationship Id="rId6" Type="http://schemas.openxmlformats.org/officeDocument/2006/relationships/hyperlink" Target="https://www.megazyme.com/lactose-assay-kit" TargetMode="External"/><Relationship Id="rId5" Type="http://schemas.openxmlformats.org/officeDocument/2006/relationships/image" Target="../media/image1.png"/><Relationship Id="rId4" Type="http://schemas.openxmlformats.org/officeDocument/2006/relationships/hyperlink" Target="#MegaCalc!A1"/></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B44"/><Relationship Id="rId7" Type="http://schemas.openxmlformats.org/officeDocument/2006/relationships/hyperlink" Target="https://www.megazyme.com/lactose-assay-kit" TargetMode="External"/><Relationship Id="rId2" Type="http://schemas.openxmlformats.org/officeDocument/2006/relationships/hyperlink" Target="#Instructions!A1"/><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hyperlink" Target="#'Creep Calculation'!A1"/><Relationship Id="rId4" Type="http://schemas.openxmlformats.org/officeDocument/2006/relationships/hyperlink" Target="#MegaCalc!A1"/></Relationships>
</file>

<file path=xl/drawings/drawing1.xml><?xml version="1.0" encoding="utf-8"?>
<xdr:wsDr xmlns:xdr="http://schemas.openxmlformats.org/drawingml/2006/spreadsheetDrawing" xmlns:a="http://schemas.openxmlformats.org/drawingml/2006/main">
  <xdr:twoCellAnchor>
    <xdr:from>
      <xdr:col>3</xdr:col>
      <xdr:colOff>457200</xdr:colOff>
      <xdr:row>12</xdr:row>
      <xdr:rowOff>247650</xdr:rowOff>
    </xdr:from>
    <xdr:to>
      <xdr:col>3</xdr:col>
      <xdr:colOff>457200</xdr:colOff>
      <xdr:row>13</xdr:row>
      <xdr:rowOff>28575</xdr:rowOff>
    </xdr:to>
    <xdr:sp macro="" textlink="">
      <xdr:nvSpPr>
        <xdr:cNvPr id="6312" name="Line 10">
          <a:extLst>
            <a:ext uri="{FF2B5EF4-FFF2-40B4-BE49-F238E27FC236}">
              <a16:creationId xmlns:a16="http://schemas.microsoft.com/office/drawing/2014/main" id="{B93C996B-929A-4A7C-8583-73B9C5CDD400}"/>
            </a:ext>
          </a:extLst>
        </xdr:cNvPr>
        <xdr:cNvSpPr>
          <a:spLocks noChangeShapeType="1"/>
        </xdr:cNvSpPr>
      </xdr:nvSpPr>
      <xdr:spPr bwMode="auto">
        <a:xfrm>
          <a:off x="1333500" y="4743450"/>
          <a:ext cx="0" cy="3619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371475</xdr:colOff>
      <xdr:row>11</xdr:row>
      <xdr:rowOff>85725</xdr:rowOff>
    </xdr:from>
    <xdr:to>
      <xdr:col>7</xdr:col>
      <xdr:colOff>76200</xdr:colOff>
      <xdr:row>12</xdr:row>
      <xdr:rowOff>247694</xdr:rowOff>
    </xdr:to>
    <xdr:sp macro="" textlink="">
      <xdr:nvSpPr>
        <xdr:cNvPr id="6152" name="Rectangle 8">
          <a:extLst>
            <a:ext uri="{FF2B5EF4-FFF2-40B4-BE49-F238E27FC236}">
              <a16:creationId xmlns:a16="http://schemas.microsoft.com/office/drawing/2014/main" id="{31AB6A12-E99B-48B6-8C61-4813B9CF4600}"/>
            </a:ext>
          </a:extLst>
        </xdr:cNvPr>
        <xdr:cNvSpPr>
          <a:spLocks noChangeArrowheads="1"/>
        </xdr:cNvSpPr>
      </xdr:nvSpPr>
      <xdr:spPr bwMode="auto">
        <a:xfrm>
          <a:off x="600075" y="3838575"/>
          <a:ext cx="2600325" cy="333375"/>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IE" sz="1100" b="1" i="0" u="none" strike="noStrike" baseline="0">
              <a:solidFill>
                <a:srgbClr val="000000"/>
              </a:solidFill>
              <a:latin typeface="Gill Sans MT"/>
            </a:rPr>
            <a:t>1. Enter sample details</a:t>
          </a:r>
          <a:endParaRPr lang="en-IE"/>
        </a:p>
      </xdr:txBody>
    </xdr:sp>
    <xdr:clientData/>
  </xdr:twoCellAnchor>
  <xdr:twoCellAnchor>
    <xdr:from>
      <xdr:col>8</xdr:col>
      <xdr:colOff>352425</xdr:colOff>
      <xdr:row>15</xdr:row>
      <xdr:rowOff>228600</xdr:rowOff>
    </xdr:from>
    <xdr:to>
      <xdr:col>16</xdr:col>
      <xdr:colOff>704850</xdr:colOff>
      <xdr:row>17</xdr:row>
      <xdr:rowOff>85276</xdr:rowOff>
    </xdr:to>
    <xdr:sp macro="" textlink="">
      <xdr:nvSpPr>
        <xdr:cNvPr id="6157" name="Rectangle 13">
          <a:extLst>
            <a:ext uri="{FF2B5EF4-FFF2-40B4-BE49-F238E27FC236}">
              <a16:creationId xmlns:a16="http://schemas.microsoft.com/office/drawing/2014/main" id="{B9160E04-F559-42F8-B141-7DC0593848F3}"/>
            </a:ext>
          </a:extLst>
        </xdr:cNvPr>
        <xdr:cNvSpPr>
          <a:spLocks noChangeArrowheads="1"/>
        </xdr:cNvSpPr>
      </xdr:nvSpPr>
      <xdr:spPr bwMode="auto">
        <a:xfrm>
          <a:off x="4029075" y="5229225"/>
          <a:ext cx="4019550" cy="314325"/>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IE" sz="1100" b="1" i="0" u="none" strike="noStrike" baseline="0">
              <a:solidFill>
                <a:srgbClr val="000000"/>
              </a:solidFill>
              <a:latin typeface="Gill Sans MT"/>
            </a:rPr>
            <a:t>3. Insert absorbance values for the samples</a:t>
          </a:r>
          <a:endParaRPr lang="en-IE"/>
        </a:p>
      </xdr:txBody>
    </xdr:sp>
    <xdr:clientData/>
  </xdr:twoCellAnchor>
  <xdr:twoCellAnchor>
    <xdr:from>
      <xdr:col>16</xdr:col>
      <xdr:colOff>19050</xdr:colOff>
      <xdr:row>25</xdr:row>
      <xdr:rowOff>47625</xdr:rowOff>
    </xdr:from>
    <xdr:to>
      <xdr:col>16</xdr:col>
      <xdr:colOff>19050</xdr:colOff>
      <xdr:row>30</xdr:row>
      <xdr:rowOff>9450</xdr:rowOff>
    </xdr:to>
    <xdr:sp macro="" textlink="">
      <xdr:nvSpPr>
        <xdr:cNvPr id="6160" name="Rectangle 16">
          <a:extLst>
            <a:ext uri="{FF2B5EF4-FFF2-40B4-BE49-F238E27FC236}">
              <a16:creationId xmlns:a16="http://schemas.microsoft.com/office/drawing/2014/main" id="{F0EE0FEE-8F99-4D74-A293-98432FB79084}"/>
            </a:ext>
          </a:extLst>
        </xdr:cNvPr>
        <xdr:cNvSpPr>
          <a:spLocks noChangeArrowheads="1"/>
        </xdr:cNvSpPr>
      </xdr:nvSpPr>
      <xdr:spPr bwMode="auto">
        <a:xfrm>
          <a:off x="7362825" y="7924800"/>
          <a:ext cx="0" cy="904875"/>
        </a:xfrm>
        <a:prstGeom prst="rect">
          <a:avLst/>
        </a:prstGeom>
        <a:solidFill>
          <a:srgbClr xmlns:mc="http://schemas.openxmlformats.org/markup-compatibility/2006" xmlns:a14="http://schemas.microsoft.com/office/drawing/2010/main" val="FFEFA9" mc:Ignorable="a14" a14:legacySpreadsheetColorIndex="51"/>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000" tIns="36000" rIns="36000" bIns="36000" anchor="t" upright="1"/>
        <a:lstStyle/>
        <a:p>
          <a:pPr algn="l" rtl="0">
            <a:defRPr sz="1000"/>
          </a:pPr>
          <a:r>
            <a:rPr lang="en-IE" sz="1000" b="1" i="0" u="none" strike="noStrike" baseline="0">
              <a:solidFill>
                <a:srgbClr val="000000"/>
              </a:solidFill>
              <a:latin typeface="Gill Sans MT"/>
            </a:rPr>
            <a:t>5. Adjust sample volume </a:t>
          </a:r>
        </a:p>
        <a:p>
          <a:pPr algn="l" rtl="0">
            <a:defRPr sz="1000"/>
          </a:pPr>
          <a:r>
            <a:rPr lang="en-IE" sz="1000" b="0" i="0" u="none" strike="noStrike" baseline="0">
              <a:solidFill>
                <a:srgbClr val="000000"/>
              </a:solidFill>
              <a:latin typeface="Gill Sans MT"/>
            </a:rPr>
            <a:t>If a sample volume other than 0.1 mL is used, then enter the actual volume used.</a:t>
          </a:r>
          <a:endParaRPr lang="en-IE"/>
        </a:p>
      </xdr:txBody>
    </xdr:sp>
    <xdr:clientData/>
  </xdr:twoCellAnchor>
  <xdr:twoCellAnchor>
    <xdr:from>
      <xdr:col>16</xdr:col>
      <xdr:colOff>19050</xdr:colOff>
      <xdr:row>17</xdr:row>
      <xdr:rowOff>114300</xdr:rowOff>
    </xdr:from>
    <xdr:to>
      <xdr:col>16</xdr:col>
      <xdr:colOff>19050</xdr:colOff>
      <xdr:row>24</xdr:row>
      <xdr:rowOff>28582</xdr:rowOff>
    </xdr:to>
    <xdr:sp macro="" textlink="">
      <xdr:nvSpPr>
        <xdr:cNvPr id="6162" name="Rectangle 18">
          <a:extLst>
            <a:ext uri="{FF2B5EF4-FFF2-40B4-BE49-F238E27FC236}">
              <a16:creationId xmlns:a16="http://schemas.microsoft.com/office/drawing/2014/main" id="{9A05AFD4-B9BE-4A5B-843F-8C8EEA054827}"/>
            </a:ext>
          </a:extLst>
        </xdr:cNvPr>
        <xdr:cNvSpPr>
          <a:spLocks noChangeArrowheads="1"/>
        </xdr:cNvSpPr>
      </xdr:nvSpPr>
      <xdr:spPr bwMode="auto">
        <a:xfrm>
          <a:off x="7362825" y="5572125"/>
          <a:ext cx="0" cy="2133600"/>
        </a:xfrm>
        <a:prstGeom prst="rect">
          <a:avLst/>
        </a:prstGeom>
        <a:solidFill>
          <a:srgbClr xmlns:mc="http://schemas.openxmlformats.org/markup-compatibility/2006" xmlns:a14="http://schemas.microsoft.com/office/drawing/2010/main" val="FFEFA9" mc:Ignorable="a14" a14:legacySpreadsheetColorIndex="51"/>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000" tIns="36000" rIns="36000" bIns="36000" anchor="t" upright="1"/>
        <a:lstStyle/>
        <a:p>
          <a:pPr algn="l" rtl="0">
            <a:defRPr sz="1000"/>
          </a:pPr>
          <a:r>
            <a:rPr lang="en-IE" sz="1000" b="1" i="0" u="none" strike="noStrike" baseline="0">
              <a:solidFill>
                <a:srgbClr val="000000"/>
              </a:solidFill>
              <a:latin typeface="Gill Sans MT"/>
            </a:rPr>
            <a:t>6. Adjust sample dilution </a:t>
          </a:r>
        </a:p>
        <a:p>
          <a:pPr algn="l" rtl="0">
            <a:defRPr sz="1000"/>
          </a:pPr>
          <a:r>
            <a:rPr lang="en-IE" sz="1000" b="0" i="0" u="none" strike="noStrike" baseline="0">
              <a:solidFill>
                <a:srgbClr val="000000"/>
              </a:solidFill>
              <a:latin typeface="Gill Sans MT"/>
            </a:rPr>
            <a:t>If samples are diluted before assay, enter the dilution factor (e.g. 10 for 10-fold).</a:t>
          </a:r>
          <a:endParaRPr lang="en-IE"/>
        </a:p>
      </xdr:txBody>
    </xdr:sp>
    <xdr:clientData/>
  </xdr:twoCellAnchor>
  <xdr:twoCellAnchor>
    <xdr:from>
      <xdr:col>2</xdr:col>
      <xdr:colOff>290396</xdr:colOff>
      <xdr:row>24</xdr:row>
      <xdr:rowOff>127774</xdr:rowOff>
    </xdr:from>
    <xdr:to>
      <xdr:col>6</xdr:col>
      <xdr:colOff>463993</xdr:colOff>
      <xdr:row>33</xdr:row>
      <xdr:rowOff>66259</xdr:rowOff>
    </xdr:to>
    <xdr:sp macro="" textlink="">
      <xdr:nvSpPr>
        <xdr:cNvPr id="6164" name="Rectangle 20">
          <a:extLst>
            <a:ext uri="{FF2B5EF4-FFF2-40B4-BE49-F238E27FC236}">
              <a16:creationId xmlns:a16="http://schemas.microsoft.com/office/drawing/2014/main" id="{44056012-BC91-4F44-9118-44FFB512E5B6}"/>
            </a:ext>
          </a:extLst>
        </xdr:cNvPr>
        <xdr:cNvSpPr>
          <a:spLocks noChangeArrowheads="1"/>
        </xdr:cNvSpPr>
      </xdr:nvSpPr>
      <xdr:spPr bwMode="auto">
        <a:xfrm>
          <a:off x="522309" y="8385535"/>
          <a:ext cx="3080793" cy="1652985"/>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IE" sz="1100" b="1" i="0" u="none" strike="noStrike" baseline="0">
              <a:solidFill>
                <a:srgbClr val="000000"/>
              </a:solidFill>
              <a:latin typeface="Gill Sans MT"/>
            </a:rPr>
            <a:t>4.  Creep calculation (optional)</a:t>
          </a:r>
        </a:p>
        <a:p>
          <a:pPr algn="l" rtl="0">
            <a:defRPr sz="1000"/>
          </a:pPr>
          <a:r>
            <a:rPr lang="en-IE" sz="1100" b="0" i="0" u="none" strike="noStrike" baseline="0">
              <a:solidFill>
                <a:srgbClr val="000000"/>
              </a:solidFill>
              <a:latin typeface="Gill Sans MT"/>
            </a:rPr>
            <a:t>If there is a “creep reaction” after the initial rapid reaction (A</a:t>
          </a:r>
          <a:r>
            <a:rPr lang="en-IE" sz="1100" b="0" i="0" u="none" strike="noStrike" baseline="-25000">
              <a:solidFill>
                <a:srgbClr val="000000"/>
              </a:solidFill>
              <a:latin typeface="Gill Sans MT"/>
            </a:rPr>
            <a:t>3; </a:t>
          </a:r>
          <a:r>
            <a:rPr lang="en-IE" sz="1100" b="0" i="0" u="none" strike="noStrike" baseline="0">
              <a:solidFill>
                <a:srgbClr val="000000"/>
              </a:solidFill>
              <a:latin typeface="Gill Sans MT"/>
            </a:rPr>
            <a:t>absorbance read at 15 minutes after the addition of </a:t>
          </a:r>
          <a:r>
            <a:rPr lang="en-IE" sz="1100" b="0" i="1" u="none" strike="noStrike" baseline="0">
              <a:solidFill>
                <a:srgbClr val="000000"/>
              </a:solidFill>
              <a:latin typeface="Gill Sans MT"/>
            </a:rPr>
            <a:t>Biffidobacter</a:t>
          </a:r>
          <a:r>
            <a:rPr lang="en-IE" sz="1100" b="0" i="0" u="none" strike="noStrike" baseline="0">
              <a:solidFill>
                <a:srgbClr val="000000"/>
              </a:solidFill>
              <a:latin typeface="Gill Sans MT"/>
            </a:rPr>
            <a:t> sp. beta-galactosidase), then measure additional absorbance values at 20 and 25 min. Enter these values into the “creep reaction” calculation.  The program will automatically extrapolate to time zero and calculate the correct concentration.</a:t>
          </a:r>
          <a:endParaRPr lang="en-IE"/>
        </a:p>
      </xdr:txBody>
    </xdr:sp>
    <xdr:clientData/>
  </xdr:twoCellAnchor>
  <xdr:twoCellAnchor>
    <xdr:from>
      <xdr:col>16</xdr:col>
      <xdr:colOff>19050</xdr:colOff>
      <xdr:row>6</xdr:row>
      <xdr:rowOff>323850</xdr:rowOff>
    </xdr:from>
    <xdr:to>
      <xdr:col>17</xdr:col>
      <xdr:colOff>542925</xdr:colOff>
      <xdr:row>6</xdr:row>
      <xdr:rowOff>533400</xdr:rowOff>
    </xdr:to>
    <xdr:sp macro="" textlink="">
      <xdr:nvSpPr>
        <xdr:cNvPr id="6180" name="Text Box 36">
          <a:hlinkClick xmlns:r="http://schemas.openxmlformats.org/officeDocument/2006/relationships" r:id="rId1"/>
          <a:extLst>
            <a:ext uri="{FF2B5EF4-FFF2-40B4-BE49-F238E27FC236}">
              <a16:creationId xmlns:a16="http://schemas.microsoft.com/office/drawing/2014/main" id="{E5E0504F-3D34-4B06-8479-B3CBC50E60D8}"/>
            </a:ext>
          </a:extLst>
        </xdr:cNvPr>
        <xdr:cNvSpPr txBox="1">
          <a:spLocks noChangeArrowheads="1"/>
        </xdr:cNvSpPr>
      </xdr:nvSpPr>
      <xdr:spPr bwMode="auto">
        <a:xfrm>
          <a:off x="7362825" y="1676400"/>
          <a:ext cx="1190625"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000" b="0" i="0" u="sng" strike="noStrike" baseline="0">
              <a:solidFill>
                <a:srgbClr val="0000FF"/>
              </a:solidFill>
              <a:latin typeface="Arial"/>
              <a:cs typeface="Arial"/>
            </a:rPr>
            <a:t>Creep Calculation</a:t>
          </a:r>
          <a:endParaRPr lang="en-IE"/>
        </a:p>
      </xdr:txBody>
    </xdr:sp>
    <xdr:clientData fPrintsWithSheet="0"/>
  </xdr:twoCellAnchor>
  <xdr:twoCellAnchor>
    <xdr:from>
      <xdr:col>16</xdr:col>
      <xdr:colOff>19050</xdr:colOff>
      <xdr:row>7</xdr:row>
      <xdr:rowOff>57150</xdr:rowOff>
    </xdr:from>
    <xdr:to>
      <xdr:col>16</xdr:col>
      <xdr:colOff>19050</xdr:colOff>
      <xdr:row>7</xdr:row>
      <xdr:rowOff>276225</xdr:rowOff>
    </xdr:to>
    <xdr:sp macro="" textlink="">
      <xdr:nvSpPr>
        <xdr:cNvPr id="6181" name="Text Box 37">
          <a:hlinkClick xmlns:r="http://schemas.openxmlformats.org/officeDocument/2006/relationships" r:id="rId2"/>
          <a:extLst>
            <a:ext uri="{FF2B5EF4-FFF2-40B4-BE49-F238E27FC236}">
              <a16:creationId xmlns:a16="http://schemas.microsoft.com/office/drawing/2014/main" id="{909289E6-973F-4F4A-A66B-3FD506B7F16C}"/>
            </a:ext>
          </a:extLst>
        </xdr:cNvPr>
        <xdr:cNvSpPr txBox="1">
          <a:spLocks noChangeArrowheads="1"/>
        </xdr:cNvSpPr>
      </xdr:nvSpPr>
      <xdr:spPr bwMode="auto">
        <a:xfrm>
          <a:off x="7362825" y="1952625"/>
          <a:ext cx="0" cy="2190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000" b="0" i="0" u="sng" strike="noStrike" baseline="0">
              <a:solidFill>
                <a:srgbClr val="0000FF"/>
              </a:solidFill>
              <a:latin typeface="Arial"/>
              <a:cs typeface="Arial"/>
            </a:rPr>
            <a:t>Contact Us</a:t>
          </a:r>
          <a:endParaRPr lang="en-IE"/>
        </a:p>
      </xdr:txBody>
    </xdr:sp>
    <xdr:clientData fPrintsWithSheet="0"/>
  </xdr:twoCellAnchor>
  <xdr:twoCellAnchor>
    <xdr:from>
      <xdr:col>16</xdr:col>
      <xdr:colOff>19050</xdr:colOff>
      <xdr:row>7</xdr:row>
      <xdr:rowOff>95250</xdr:rowOff>
    </xdr:from>
    <xdr:to>
      <xdr:col>16</xdr:col>
      <xdr:colOff>19050</xdr:colOff>
      <xdr:row>7</xdr:row>
      <xdr:rowOff>95250</xdr:rowOff>
    </xdr:to>
    <xdr:sp macro="" textlink="">
      <xdr:nvSpPr>
        <xdr:cNvPr id="6320" name="Line 38">
          <a:extLst>
            <a:ext uri="{FF2B5EF4-FFF2-40B4-BE49-F238E27FC236}">
              <a16:creationId xmlns:a16="http://schemas.microsoft.com/office/drawing/2014/main" id="{EC4463AE-6CE1-422A-8E9D-AA0D7E0C1A61}"/>
            </a:ext>
          </a:extLst>
        </xdr:cNvPr>
        <xdr:cNvSpPr>
          <a:spLocks noChangeShapeType="1"/>
        </xdr:cNvSpPr>
      </xdr:nvSpPr>
      <xdr:spPr bwMode="auto">
        <a:xfrm>
          <a:off x="8096250" y="19907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16</xdr:col>
      <xdr:colOff>19050</xdr:colOff>
      <xdr:row>7</xdr:row>
      <xdr:rowOff>95250</xdr:rowOff>
    </xdr:from>
    <xdr:to>
      <xdr:col>16</xdr:col>
      <xdr:colOff>19050</xdr:colOff>
      <xdr:row>7</xdr:row>
      <xdr:rowOff>95250</xdr:rowOff>
    </xdr:to>
    <xdr:sp macro="" textlink="">
      <xdr:nvSpPr>
        <xdr:cNvPr id="6321" name="Line 39">
          <a:extLst>
            <a:ext uri="{FF2B5EF4-FFF2-40B4-BE49-F238E27FC236}">
              <a16:creationId xmlns:a16="http://schemas.microsoft.com/office/drawing/2014/main" id="{D290253F-BEA0-4321-8608-686AFB05CD96}"/>
            </a:ext>
          </a:extLst>
        </xdr:cNvPr>
        <xdr:cNvSpPr>
          <a:spLocks noChangeShapeType="1"/>
        </xdr:cNvSpPr>
      </xdr:nvSpPr>
      <xdr:spPr bwMode="auto">
        <a:xfrm flipH="1">
          <a:off x="8096250" y="19907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16</xdr:col>
      <xdr:colOff>19050</xdr:colOff>
      <xdr:row>7</xdr:row>
      <xdr:rowOff>95250</xdr:rowOff>
    </xdr:from>
    <xdr:to>
      <xdr:col>16</xdr:col>
      <xdr:colOff>19050</xdr:colOff>
      <xdr:row>7</xdr:row>
      <xdr:rowOff>95250</xdr:rowOff>
    </xdr:to>
    <xdr:sp macro="" textlink="">
      <xdr:nvSpPr>
        <xdr:cNvPr id="6322" name="Line 40">
          <a:extLst>
            <a:ext uri="{FF2B5EF4-FFF2-40B4-BE49-F238E27FC236}">
              <a16:creationId xmlns:a16="http://schemas.microsoft.com/office/drawing/2014/main" id="{EDD1E5AD-4E6C-4700-B6B0-BBED45F7F5BA}"/>
            </a:ext>
          </a:extLst>
        </xdr:cNvPr>
        <xdr:cNvSpPr>
          <a:spLocks noChangeShapeType="1"/>
        </xdr:cNvSpPr>
      </xdr:nvSpPr>
      <xdr:spPr bwMode="auto">
        <a:xfrm flipH="1">
          <a:off x="8096250" y="19907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16</xdr:col>
      <xdr:colOff>19050</xdr:colOff>
      <xdr:row>6</xdr:row>
      <xdr:rowOff>133350</xdr:rowOff>
    </xdr:from>
    <xdr:to>
      <xdr:col>17</xdr:col>
      <xdr:colOff>371475</xdr:colOff>
      <xdr:row>6</xdr:row>
      <xdr:rowOff>323850</xdr:rowOff>
    </xdr:to>
    <xdr:sp macro="" textlink="">
      <xdr:nvSpPr>
        <xdr:cNvPr id="6185" name="Text Box 41">
          <a:hlinkClick xmlns:r="http://schemas.openxmlformats.org/officeDocument/2006/relationships" r:id="rId3"/>
          <a:extLst>
            <a:ext uri="{FF2B5EF4-FFF2-40B4-BE49-F238E27FC236}">
              <a16:creationId xmlns:a16="http://schemas.microsoft.com/office/drawing/2014/main" id="{CA5D4296-3111-40F5-BB80-7807326B663D}"/>
            </a:ext>
          </a:extLst>
        </xdr:cNvPr>
        <xdr:cNvSpPr txBox="1">
          <a:spLocks noChangeArrowheads="1"/>
        </xdr:cNvSpPr>
      </xdr:nvSpPr>
      <xdr:spPr bwMode="auto">
        <a:xfrm>
          <a:off x="7362825" y="1485900"/>
          <a:ext cx="1114425"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000" b="0" i="0" u="sng" strike="noStrike" baseline="0">
              <a:solidFill>
                <a:srgbClr val="0000FF"/>
              </a:solidFill>
              <a:latin typeface="Arial"/>
              <a:cs typeface="Arial"/>
            </a:rPr>
            <a:t>Use MegaCalc</a:t>
          </a:r>
          <a:endParaRPr lang="en-IE"/>
        </a:p>
      </xdr:txBody>
    </xdr:sp>
    <xdr:clientData fPrintsWithSheet="0"/>
  </xdr:twoCellAnchor>
  <xdr:twoCellAnchor>
    <xdr:from>
      <xdr:col>3</xdr:col>
      <xdr:colOff>387041</xdr:colOff>
      <xdr:row>34</xdr:row>
      <xdr:rowOff>302012</xdr:rowOff>
    </xdr:from>
    <xdr:to>
      <xdr:col>6</xdr:col>
      <xdr:colOff>247186</xdr:colOff>
      <xdr:row>34</xdr:row>
      <xdr:rowOff>530148</xdr:rowOff>
    </xdr:to>
    <xdr:sp macro="" textlink="">
      <xdr:nvSpPr>
        <xdr:cNvPr id="6186" name="Text Box 42">
          <a:hlinkClick xmlns:r="http://schemas.openxmlformats.org/officeDocument/2006/relationships" r:id="rId1"/>
          <a:extLst>
            <a:ext uri="{FF2B5EF4-FFF2-40B4-BE49-F238E27FC236}">
              <a16:creationId xmlns:a16="http://schemas.microsoft.com/office/drawing/2014/main" id="{372F5303-F742-4797-987C-11EB8E923DE5}"/>
            </a:ext>
          </a:extLst>
        </xdr:cNvPr>
        <xdr:cNvSpPr txBox="1">
          <a:spLocks noChangeArrowheads="1"/>
        </xdr:cNvSpPr>
      </xdr:nvSpPr>
      <xdr:spPr bwMode="auto">
        <a:xfrm>
          <a:off x="1269846" y="9629542"/>
          <a:ext cx="1556060" cy="22813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000" b="0" i="0" u="sng" strike="noStrike" baseline="0">
              <a:solidFill>
                <a:srgbClr val="0000FF"/>
              </a:solidFill>
              <a:latin typeface="Arial"/>
              <a:cs typeface="Arial"/>
            </a:rPr>
            <a:t>Creep Calculation</a:t>
          </a:r>
          <a:endParaRPr lang="en-IE"/>
        </a:p>
      </xdr:txBody>
    </xdr:sp>
    <xdr:clientData/>
  </xdr:twoCellAnchor>
  <xdr:twoCellAnchor editAs="absolute">
    <xdr:from>
      <xdr:col>2</xdr:col>
      <xdr:colOff>15240</xdr:colOff>
      <xdr:row>8</xdr:row>
      <xdr:rowOff>20197</xdr:rowOff>
    </xdr:from>
    <xdr:to>
      <xdr:col>3</xdr:col>
      <xdr:colOff>548640</xdr:colOff>
      <xdr:row>8</xdr:row>
      <xdr:rowOff>218317</xdr:rowOff>
    </xdr:to>
    <xdr:sp macro="" textlink="">
      <xdr:nvSpPr>
        <xdr:cNvPr id="6187" name="Text Box 43">
          <a:hlinkClick xmlns:r="http://schemas.openxmlformats.org/officeDocument/2006/relationships" r:id="rId3"/>
          <a:extLst>
            <a:ext uri="{FF2B5EF4-FFF2-40B4-BE49-F238E27FC236}">
              <a16:creationId xmlns:a16="http://schemas.microsoft.com/office/drawing/2014/main" id="{171369E4-8BAD-40F6-8DC1-0B7979C5DC62}"/>
            </a:ext>
          </a:extLst>
        </xdr:cNvPr>
        <xdr:cNvSpPr txBox="1">
          <a:spLocks noChangeArrowheads="1"/>
        </xdr:cNvSpPr>
      </xdr:nvSpPr>
      <xdr:spPr bwMode="auto">
        <a:xfrm>
          <a:off x="247650" y="3548257"/>
          <a:ext cx="1181100" cy="2000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000" b="0" i="0" u="sng" strike="noStrike" baseline="0">
              <a:solidFill>
                <a:srgbClr val="0000FF"/>
              </a:solidFill>
              <a:latin typeface="Arial"/>
              <a:cs typeface="Arial"/>
            </a:rPr>
            <a:t>Use Mega-Calc</a:t>
          </a:r>
          <a:endParaRPr lang="en-IE"/>
        </a:p>
      </xdr:txBody>
    </xdr:sp>
    <xdr:clientData fPrintsWithSheet="0"/>
  </xdr:twoCellAnchor>
  <xdr:twoCellAnchor>
    <xdr:from>
      <xdr:col>2</xdr:col>
      <xdr:colOff>47625</xdr:colOff>
      <xdr:row>43</xdr:row>
      <xdr:rowOff>152400</xdr:rowOff>
    </xdr:from>
    <xdr:to>
      <xdr:col>3</xdr:col>
      <xdr:colOff>790575</xdr:colOff>
      <xdr:row>44</xdr:row>
      <xdr:rowOff>142875</xdr:rowOff>
    </xdr:to>
    <xdr:sp macro="" textlink="">
      <xdr:nvSpPr>
        <xdr:cNvPr id="6188" name="Text Box 44">
          <a:hlinkClick xmlns:r="http://schemas.openxmlformats.org/officeDocument/2006/relationships" r:id="rId4"/>
          <a:extLst>
            <a:ext uri="{FF2B5EF4-FFF2-40B4-BE49-F238E27FC236}">
              <a16:creationId xmlns:a16="http://schemas.microsoft.com/office/drawing/2014/main" id="{428745E4-6384-45F5-AED8-83B1C0089155}"/>
            </a:ext>
          </a:extLst>
        </xdr:cNvPr>
        <xdr:cNvSpPr txBox="1">
          <a:spLocks noChangeArrowheads="1"/>
        </xdr:cNvSpPr>
      </xdr:nvSpPr>
      <xdr:spPr bwMode="auto">
        <a:xfrm>
          <a:off x="276225" y="13954125"/>
          <a:ext cx="1390650" cy="2000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000" b="0" i="0" u="sng" strike="noStrike" baseline="0">
              <a:solidFill>
                <a:srgbClr val="0000FF"/>
              </a:solidFill>
              <a:latin typeface="Arial"/>
              <a:cs typeface="Arial"/>
            </a:rPr>
            <a:t>Back to Top of Page</a:t>
          </a:r>
          <a:endParaRPr lang="en-IE"/>
        </a:p>
      </xdr:txBody>
    </xdr:sp>
    <xdr:clientData fPrintsWithSheet="0"/>
  </xdr:twoCellAnchor>
  <xdr:twoCellAnchor>
    <xdr:from>
      <xdr:col>8</xdr:col>
      <xdr:colOff>352425</xdr:colOff>
      <xdr:row>11</xdr:row>
      <xdr:rowOff>161925</xdr:rowOff>
    </xdr:from>
    <xdr:to>
      <xdr:col>17</xdr:col>
      <xdr:colOff>323850</xdr:colOff>
      <xdr:row>14</xdr:row>
      <xdr:rowOff>58079</xdr:rowOff>
    </xdr:to>
    <xdr:sp macro="" textlink="">
      <xdr:nvSpPr>
        <xdr:cNvPr id="6155" name="Rectangle 11">
          <a:extLst>
            <a:ext uri="{FF2B5EF4-FFF2-40B4-BE49-F238E27FC236}">
              <a16:creationId xmlns:a16="http://schemas.microsoft.com/office/drawing/2014/main" id="{E4EE2AD3-8D4F-4C0F-A189-3ADED81C96DB}"/>
            </a:ext>
          </a:extLst>
        </xdr:cNvPr>
        <xdr:cNvSpPr>
          <a:spLocks noChangeArrowheads="1"/>
        </xdr:cNvSpPr>
      </xdr:nvSpPr>
      <xdr:spPr bwMode="auto">
        <a:xfrm>
          <a:off x="4046266" y="3855766"/>
          <a:ext cx="4408682" cy="802191"/>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000" tIns="36000" rIns="36000" bIns="36000" anchor="t" upright="1"/>
        <a:lstStyle/>
        <a:p>
          <a:pPr algn="l" rtl="0">
            <a:defRPr sz="1000"/>
          </a:pPr>
          <a:r>
            <a:rPr lang="en-IE" sz="1100" b="1" i="0" u="none" strike="noStrike" baseline="0">
              <a:solidFill>
                <a:srgbClr val="000000"/>
              </a:solidFill>
              <a:latin typeface="Gill Sans MT"/>
            </a:rPr>
            <a:t>2. Insert absorbance values for the blank</a:t>
          </a:r>
        </a:p>
        <a:p>
          <a:pPr algn="l" rtl="0">
            <a:defRPr sz="1000"/>
          </a:pPr>
          <a:r>
            <a:rPr lang="en-IE" sz="1100" b="0" i="0" u="none" strike="noStrike" baseline="0">
              <a:solidFill>
                <a:srgbClr val="000000"/>
              </a:solidFill>
              <a:latin typeface="Gill Sans MT"/>
            </a:rPr>
            <a:t>If duplicate blanks have been run, insert both sets of data and the program will automatically use the average values. If a single set of values are input, these will be used.</a:t>
          </a:r>
          <a:endParaRPr lang="en-IE"/>
        </a:p>
      </xdr:txBody>
    </xdr:sp>
    <xdr:clientData/>
  </xdr:twoCellAnchor>
  <xdr:twoCellAnchor>
    <xdr:from>
      <xdr:col>12</xdr:col>
      <xdr:colOff>306428</xdr:colOff>
      <xdr:row>24</xdr:row>
      <xdr:rowOff>127774</xdr:rowOff>
    </xdr:from>
    <xdr:to>
      <xdr:col>17</xdr:col>
      <xdr:colOff>294171</xdr:colOff>
      <xdr:row>33</xdr:row>
      <xdr:rowOff>57976</xdr:rowOff>
    </xdr:to>
    <xdr:sp macro="" textlink="">
      <xdr:nvSpPr>
        <xdr:cNvPr id="6159" name="Rectangle 15">
          <a:extLst>
            <a:ext uri="{FF2B5EF4-FFF2-40B4-BE49-F238E27FC236}">
              <a16:creationId xmlns:a16="http://schemas.microsoft.com/office/drawing/2014/main" id="{B390314A-FC79-4FDD-8366-8A81BA070FEA}"/>
            </a:ext>
          </a:extLst>
        </xdr:cNvPr>
        <xdr:cNvSpPr>
          <a:spLocks noChangeArrowheads="1"/>
        </xdr:cNvSpPr>
      </xdr:nvSpPr>
      <xdr:spPr bwMode="auto">
        <a:xfrm>
          <a:off x="6634341" y="8385535"/>
          <a:ext cx="2513939" cy="1644702"/>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IE" sz="1100" b="1" i="0" u="none" strike="noStrike" baseline="0">
              <a:solidFill>
                <a:srgbClr val="000000"/>
              </a:solidFill>
              <a:latin typeface="Gill Sans MT"/>
            </a:rPr>
            <a:t>6. Extinction coefficient</a:t>
          </a:r>
        </a:p>
        <a:p>
          <a:pPr rtl="0"/>
          <a:r>
            <a:rPr lang="en-IE" sz="1100" b="0" i="0" baseline="0">
              <a:effectLst/>
              <a:latin typeface="+mn-lt"/>
              <a:ea typeface="+mn-ea"/>
              <a:cs typeface="+mn-cs"/>
            </a:rPr>
            <a:t>The calculations are set for readings at 340 nm [extinction coefficient for NADH of 6.3 (1 x mol</a:t>
          </a:r>
          <a:r>
            <a:rPr lang="en-IE" sz="1100" b="0" i="0" baseline="30000">
              <a:effectLst/>
              <a:latin typeface="+mn-lt"/>
              <a:ea typeface="+mn-ea"/>
              <a:cs typeface="+mn-cs"/>
            </a:rPr>
            <a:t>-1</a:t>
          </a:r>
          <a:r>
            <a:rPr lang="en-IE" sz="1100" b="0" i="0" baseline="0">
              <a:effectLst/>
              <a:latin typeface="+mn-lt"/>
              <a:ea typeface="+mn-ea"/>
              <a:cs typeface="+mn-cs"/>
            </a:rPr>
            <a:t> x cm</a:t>
          </a:r>
          <a:r>
            <a:rPr lang="en-IE" sz="1100" b="0" i="0" baseline="30000">
              <a:effectLst/>
              <a:latin typeface="+mn-lt"/>
              <a:ea typeface="+mn-ea"/>
              <a:cs typeface="+mn-cs"/>
            </a:rPr>
            <a:t>-1</a:t>
          </a:r>
          <a:r>
            <a:rPr lang="en-IE" sz="1100" b="0" i="0" baseline="0">
              <a:effectLst/>
              <a:latin typeface="+mn-lt"/>
              <a:ea typeface="+mn-ea"/>
              <a:cs typeface="+mn-cs"/>
            </a:rPr>
            <a:t>)].  For absorbance readings at 365 nm (Hg lamp; ext. coeff. 3.4) multiply the calculated values by 1.8529. For absorbance readings at 334 nm (Hg lamp; ext. coeff. 6.18) multiply the calculated values by 1.0194.   </a:t>
          </a:r>
          <a:endParaRPr lang="en-IE">
            <a:effectLst/>
          </a:endParaRPr>
        </a:p>
      </xdr:txBody>
    </xdr:sp>
    <xdr:clientData/>
  </xdr:twoCellAnchor>
  <xdr:twoCellAnchor>
    <xdr:from>
      <xdr:col>7</xdr:col>
      <xdr:colOff>79024</xdr:colOff>
      <xdr:row>24</xdr:row>
      <xdr:rowOff>127774</xdr:rowOff>
    </xdr:from>
    <xdr:to>
      <xdr:col>12</xdr:col>
      <xdr:colOff>136463</xdr:colOff>
      <xdr:row>33</xdr:row>
      <xdr:rowOff>57978</xdr:rowOff>
    </xdr:to>
    <xdr:sp macro="" textlink="">
      <xdr:nvSpPr>
        <xdr:cNvPr id="2" name="Rectangle 64">
          <a:extLst>
            <a:ext uri="{FF2B5EF4-FFF2-40B4-BE49-F238E27FC236}">
              <a16:creationId xmlns:a16="http://schemas.microsoft.com/office/drawing/2014/main" id="{5FD81338-C2BB-4F91-98B9-12479E4D51B5}"/>
            </a:ext>
          </a:extLst>
        </xdr:cNvPr>
        <xdr:cNvSpPr>
          <a:spLocks noChangeArrowheads="1"/>
        </xdr:cNvSpPr>
      </xdr:nvSpPr>
      <xdr:spPr bwMode="auto">
        <a:xfrm>
          <a:off x="3773067" y="8385535"/>
          <a:ext cx="2691309" cy="1644704"/>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IE" sz="1100" b="1" i="0" u="none" strike="noStrike" baseline="0">
              <a:solidFill>
                <a:srgbClr val="000000"/>
              </a:solidFill>
              <a:latin typeface="Gill Sans MT"/>
            </a:rPr>
            <a:t>5. Sample volume &amp; sample dilution</a:t>
          </a:r>
        </a:p>
        <a:p>
          <a:pPr algn="l" rtl="0">
            <a:defRPr sz="1000"/>
          </a:pPr>
          <a:r>
            <a:rPr lang="en-IE" sz="1100" b="0" i="0" u="none" strike="noStrike" baseline="0">
              <a:solidFill>
                <a:srgbClr val="000000"/>
              </a:solidFill>
              <a:latin typeface="Gill Sans MT"/>
            </a:rPr>
            <a:t>If a sample volume other than 0.1 mL is used, enter the volume. If samples are diluted before assay, enter the dilution factor (e.g. 10 for 10-fold).</a:t>
          </a:r>
        </a:p>
        <a:p>
          <a:pPr algn="l" rtl="0">
            <a:defRPr sz="1000"/>
          </a:pPr>
          <a:r>
            <a:rPr lang="en-IE" sz="1100" b="0" i="0" u="none" strike="noStrike" baseline="0">
              <a:solidFill>
                <a:srgbClr val="000000"/>
              </a:solidFill>
              <a:latin typeface="Gill Sans MT"/>
            </a:rPr>
            <a:t>The dilution factor used with liquid samples applied to the Standard Procedure is </a:t>
          </a:r>
          <a:r>
            <a:rPr lang="en-IE" sz="1100" b="1" i="0" u="none" strike="noStrike" baseline="0">
              <a:solidFill>
                <a:srgbClr val="000000"/>
              </a:solidFill>
              <a:latin typeface="Gill Sans MT"/>
            </a:rPr>
            <a:t>5.4. </a:t>
          </a:r>
        </a:p>
        <a:p>
          <a:pPr algn="l" rtl="0">
            <a:defRPr sz="1000"/>
          </a:pPr>
          <a:r>
            <a:rPr lang="en-IE" sz="1100" b="0" i="0" u="none" strike="noStrike" baseline="0">
              <a:solidFill>
                <a:srgbClr val="000000"/>
              </a:solidFill>
              <a:latin typeface="Gill Sans MT"/>
            </a:rPr>
            <a:t>For other samples refer to the Sample Preparation section in the kit booket.</a:t>
          </a:r>
        </a:p>
      </xdr:txBody>
    </xdr:sp>
    <xdr:clientData/>
  </xdr:twoCellAnchor>
  <xdr:twoCellAnchor>
    <xdr:from>
      <xdr:col>16</xdr:col>
      <xdr:colOff>19050</xdr:colOff>
      <xdr:row>6</xdr:row>
      <xdr:rowOff>533400</xdr:rowOff>
    </xdr:from>
    <xdr:to>
      <xdr:col>17</xdr:col>
      <xdr:colOff>542925</xdr:colOff>
      <xdr:row>7</xdr:row>
      <xdr:rowOff>209550</xdr:rowOff>
    </xdr:to>
    <xdr:sp macro="" textlink="">
      <xdr:nvSpPr>
        <xdr:cNvPr id="6213" name="Text Box 69">
          <a:hlinkClick xmlns:r="http://schemas.openxmlformats.org/officeDocument/2006/relationships" r:id="rId5"/>
          <a:extLst>
            <a:ext uri="{FF2B5EF4-FFF2-40B4-BE49-F238E27FC236}">
              <a16:creationId xmlns:a16="http://schemas.microsoft.com/office/drawing/2014/main" id="{178E0C9A-5B48-47D3-A752-779D2BDA7D14}"/>
            </a:ext>
          </a:extLst>
        </xdr:cNvPr>
        <xdr:cNvSpPr txBox="1">
          <a:spLocks noChangeArrowheads="1"/>
        </xdr:cNvSpPr>
      </xdr:nvSpPr>
      <xdr:spPr bwMode="auto">
        <a:xfrm>
          <a:off x="7362825" y="1885950"/>
          <a:ext cx="1190625" cy="2190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000" b="0" i="0" u="sng" strike="noStrike" baseline="0">
              <a:solidFill>
                <a:srgbClr val="0000FF"/>
              </a:solidFill>
              <a:latin typeface="Arial"/>
              <a:cs typeface="Arial"/>
            </a:rPr>
            <a:t>Contact Us</a:t>
          </a:r>
          <a:endParaRPr lang="en-IE"/>
        </a:p>
      </xdr:txBody>
    </xdr:sp>
    <xdr:clientData fPrintsWithSheet="0"/>
  </xdr:twoCellAnchor>
  <xdr:twoCellAnchor>
    <xdr:from>
      <xdr:col>6</xdr:col>
      <xdr:colOff>0</xdr:colOff>
      <xdr:row>12</xdr:row>
      <xdr:rowOff>400050</xdr:rowOff>
    </xdr:from>
    <xdr:to>
      <xdr:col>8</xdr:col>
      <xdr:colOff>352425</xdr:colOff>
      <xdr:row>16</xdr:row>
      <xdr:rowOff>142875</xdr:rowOff>
    </xdr:to>
    <xdr:cxnSp macro="">
      <xdr:nvCxnSpPr>
        <xdr:cNvPr id="6332" name="Straight Arrow Connector 2">
          <a:extLst>
            <a:ext uri="{FF2B5EF4-FFF2-40B4-BE49-F238E27FC236}">
              <a16:creationId xmlns:a16="http://schemas.microsoft.com/office/drawing/2014/main" id="{47C9C088-6124-4F52-955F-B459C0CE759A}"/>
            </a:ext>
          </a:extLst>
        </xdr:cNvPr>
        <xdr:cNvCxnSpPr>
          <a:cxnSpLocks noChangeShapeType="1"/>
          <a:stCxn id="6155" idx="1"/>
        </xdr:cNvCxnSpPr>
      </xdr:nvCxnSpPr>
      <xdr:spPr bwMode="auto">
        <a:xfrm flipH="1">
          <a:off x="3133725" y="4895850"/>
          <a:ext cx="1628775" cy="1066800"/>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9525</xdr:colOff>
      <xdr:row>16</xdr:row>
      <xdr:rowOff>114300</xdr:rowOff>
    </xdr:from>
    <xdr:to>
      <xdr:col>8</xdr:col>
      <xdr:colOff>352425</xdr:colOff>
      <xdr:row>22</xdr:row>
      <xdr:rowOff>57150</xdr:rowOff>
    </xdr:to>
    <xdr:cxnSp macro="">
      <xdr:nvCxnSpPr>
        <xdr:cNvPr id="6333" name="Straight Arrow Connector 32">
          <a:extLst>
            <a:ext uri="{FF2B5EF4-FFF2-40B4-BE49-F238E27FC236}">
              <a16:creationId xmlns:a16="http://schemas.microsoft.com/office/drawing/2014/main" id="{AE9A4095-440C-49AC-BC19-ABA4CBE5258C}"/>
            </a:ext>
          </a:extLst>
        </xdr:cNvPr>
        <xdr:cNvCxnSpPr>
          <a:cxnSpLocks noChangeShapeType="1"/>
          <a:stCxn id="6157" idx="1"/>
        </xdr:cNvCxnSpPr>
      </xdr:nvCxnSpPr>
      <xdr:spPr bwMode="auto">
        <a:xfrm flipH="1">
          <a:off x="3143250" y="5934075"/>
          <a:ext cx="1619250" cy="1990725"/>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704850</xdr:colOff>
      <xdr:row>22</xdr:row>
      <xdr:rowOff>104775</xdr:rowOff>
    </xdr:from>
    <xdr:to>
      <xdr:col>9</xdr:col>
      <xdr:colOff>19050</xdr:colOff>
      <xdr:row>24</xdr:row>
      <xdr:rowOff>123825</xdr:rowOff>
    </xdr:to>
    <xdr:cxnSp macro="">
      <xdr:nvCxnSpPr>
        <xdr:cNvPr id="6334" name="Straight Arrow Connector 35">
          <a:extLst>
            <a:ext uri="{FF2B5EF4-FFF2-40B4-BE49-F238E27FC236}">
              <a16:creationId xmlns:a16="http://schemas.microsoft.com/office/drawing/2014/main" id="{714F8974-113B-4790-973C-7822D563DF0C}"/>
            </a:ext>
          </a:extLst>
        </xdr:cNvPr>
        <xdr:cNvCxnSpPr>
          <a:cxnSpLocks noChangeShapeType="1"/>
          <a:stCxn id="2" idx="0"/>
        </xdr:cNvCxnSpPr>
      </xdr:nvCxnSpPr>
      <xdr:spPr bwMode="auto">
        <a:xfrm flipV="1">
          <a:off x="5114925" y="7972425"/>
          <a:ext cx="57150" cy="400050"/>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466725</xdr:colOff>
      <xdr:row>22</xdr:row>
      <xdr:rowOff>9525</xdr:rowOff>
    </xdr:from>
    <xdr:to>
      <xdr:col>7</xdr:col>
      <xdr:colOff>228600</xdr:colOff>
      <xdr:row>29</xdr:row>
      <xdr:rowOff>0</xdr:rowOff>
    </xdr:to>
    <xdr:cxnSp macro="">
      <xdr:nvCxnSpPr>
        <xdr:cNvPr id="6335" name="Straight Arrow Connector 48">
          <a:extLst>
            <a:ext uri="{FF2B5EF4-FFF2-40B4-BE49-F238E27FC236}">
              <a16:creationId xmlns:a16="http://schemas.microsoft.com/office/drawing/2014/main" id="{DB9EA3F8-A1EB-4F85-8562-3EC0DE96D9C6}"/>
            </a:ext>
          </a:extLst>
        </xdr:cNvPr>
        <xdr:cNvCxnSpPr>
          <a:cxnSpLocks noChangeShapeType="1"/>
          <a:stCxn id="6164" idx="3"/>
        </xdr:cNvCxnSpPr>
      </xdr:nvCxnSpPr>
      <xdr:spPr bwMode="auto">
        <a:xfrm flipV="1">
          <a:off x="3600450" y="7877175"/>
          <a:ext cx="314325" cy="1323975"/>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28575</xdr:colOff>
      <xdr:row>33</xdr:row>
      <xdr:rowOff>66675</xdr:rowOff>
    </xdr:from>
    <xdr:to>
      <xdr:col>4</xdr:col>
      <xdr:colOff>38100</xdr:colOff>
      <xdr:row>34</xdr:row>
      <xdr:rowOff>266700</xdr:rowOff>
    </xdr:to>
    <xdr:cxnSp macro="">
      <xdr:nvCxnSpPr>
        <xdr:cNvPr id="6336" name="Straight Arrow Connector 51">
          <a:extLst>
            <a:ext uri="{FF2B5EF4-FFF2-40B4-BE49-F238E27FC236}">
              <a16:creationId xmlns:a16="http://schemas.microsoft.com/office/drawing/2014/main" id="{21F69A1A-FC30-4C34-9571-977B292ABF45}"/>
            </a:ext>
          </a:extLst>
        </xdr:cNvPr>
        <xdr:cNvCxnSpPr>
          <a:cxnSpLocks noChangeShapeType="1"/>
          <a:stCxn id="6164" idx="2"/>
        </xdr:cNvCxnSpPr>
      </xdr:nvCxnSpPr>
      <xdr:spPr bwMode="auto">
        <a:xfrm flipH="1">
          <a:off x="2047875" y="10029825"/>
          <a:ext cx="9525" cy="390525"/>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0</xdr:colOff>
      <xdr:row>1</xdr:row>
      <xdr:rowOff>1</xdr:rowOff>
    </xdr:from>
    <xdr:to>
      <xdr:col>18</xdr:col>
      <xdr:colOff>1</xdr:colOff>
      <xdr:row>5</xdr:row>
      <xdr:rowOff>1</xdr:rowOff>
    </xdr:to>
    <xdr:grpSp>
      <xdr:nvGrpSpPr>
        <xdr:cNvPr id="27" name="Group 26">
          <a:extLst>
            <a:ext uri="{FF2B5EF4-FFF2-40B4-BE49-F238E27FC236}">
              <a16:creationId xmlns:a16="http://schemas.microsoft.com/office/drawing/2014/main" id="{376B6D10-4CD9-4FC3-8277-1C62BFD41C45}"/>
            </a:ext>
          </a:extLst>
        </xdr:cNvPr>
        <xdr:cNvGrpSpPr/>
      </xdr:nvGrpSpPr>
      <xdr:grpSpPr>
        <a:xfrm>
          <a:off x="114300" y="95251"/>
          <a:ext cx="9934576" cy="1371600"/>
          <a:chOff x="114299" y="95250"/>
          <a:chExt cx="9172576" cy="1552575"/>
        </a:xfrm>
      </xdr:grpSpPr>
      <xdr:pic>
        <xdr:nvPicPr>
          <xdr:cNvPr id="28" name="Picture 27">
            <a:extLst>
              <a:ext uri="{FF2B5EF4-FFF2-40B4-BE49-F238E27FC236}">
                <a16:creationId xmlns:a16="http://schemas.microsoft.com/office/drawing/2014/main" id="{5D32B039-E8FD-9987-717A-ABBC44E2E593}"/>
              </a:ext>
            </a:extLst>
          </xdr:cNvPr>
          <xdr:cNvPicPr>
            <a:picLocks noChangeAspect="1"/>
          </xdr:cNvPicPr>
        </xdr:nvPicPr>
        <xdr:blipFill>
          <a:blip xmlns:r="http://schemas.openxmlformats.org/officeDocument/2006/relationships" r:embed="rId6"/>
          <a:stretch>
            <a:fillRect/>
          </a:stretch>
        </xdr:blipFill>
        <xdr:spPr>
          <a:xfrm>
            <a:off x="114300" y="95250"/>
            <a:ext cx="9172575" cy="1552575"/>
          </a:xfrm>
          <a:prstGeom prst="rect">
            <a:avLst/>
          </a:prstGeom>
        </xdr:spPr>
      </xdr:pic>
      <xdr:sp macro="" textlink="">
        <xdr:nvSpPr>
          <xdr:cNvPr id="29" name="TextBox 28">
            <a:hlinkClick xmlns:r="http://schemas.openxmlformats.org/officeDocument/2006/relationships" r:id="rId7"/>
            <a:extLst>
              <a:ext uri="{FF2B5EF4-FFF2-40B4-BE49-F238E27FC236}">
                <a16:creationId xmlns:a16="http://schemas.microsoft.com/office/drawing/2014/main" id="{6D51D253-6C1E-8FFE-D5A5-5CA663692743}"/>
              </a:ext>
            </a:extLst>
          </xdr:cNvPr>
          <xdr:cNvSpPr txBox="1"/>
        </xdr:nvSpPr>
        <xdr:spPr>
          <a:xfrm>
            <a:off x="114299" y="1009649"/>
            <a:ext cx="6257926" cy="247651"/>
          </a:xfrm>
          <a:prstGeom prst="rect">
            <a:avLst/>
          </a:prstGeom>
          <a:solidFill>
            <a:srgbClr val="006747"/>
          </a:solidFill>
          <a:ln w="9525" cmpd="sng">
            <a:solidFill>
              <a:srgbClr val="006747"/>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IE" sz="1400">
                <a:solidFill>
                  <a:schemeClr val="bg1"/>
                </a:solidFill>
                <a:effectLst/>
                <a:latin typeface="Source Sans Pro" panose="020B0503030403020204" pitchFamily="34" charset="0"/>
                <a:ea typeface="Source Sans Pro" panose="020B0503030403020204" pitchFamily="34" charset="0"/>
                <a:cs typeface="+mn-cs"/>
              </a:rPr>
              <a:t>Lactose - Sequential/High Sensitivity</a:t>
            </a:r>
            <a:r>
              <a:rPr lang="en-IE" sz="1400" baseline="0">
                <a:solidFill>
                  <a:schemeClr val="bg1"/>
                </a:solidFill>
                <a:effectLst/>
                <a:latin typeface="Source Sans Pro" panose="020B0503030403020204" pitchFamily="34" charset="0"/>
                <a:ea typeface="Source Sans Pro" panose="020B0503030403020204" pitchFamily="34" charset="0"/>
                <a:cs typeface="+mn-cs"/>
              </a:rPr>
              <a:t> </a:t>
            </a:r>
            <a:r>
              <a:rPr lang="en-IE" sz="1400" b="0">
                <a:solidFill>
                  <a:schemeClr val="bg1"/>
                </a:solidFill>
                <a:effectLst/>
                <a:latin typeface="Source Sans Pro" panose="020B0503030403020204" pitchFamily="34" charset="0"/>
                <a:ea typeface="Source Sans Pro" panose="020B0503030403020204" pitchFamily="34" charset="0"/>
                <a:cs typeface="+mn-cs"/>
              </a:rPr>
              <a:t>(K-</a:t>
            </a:r>
            <a:r>
              <a:rPr lang="en-IE" sz="1400">
                <a:solidFill>
                  <a:schemeClr val="bg1"/>
                </a:solidFill>
                <a:effectLst/>
                <a:latin typeface="Source Sans Pro" panose="020B0503030403020204" pitchFamily="34" charset="0"/>
                <a:ea typeface="Source Sans Pro" panose="020B0503030403020204" pitchFamily="34" charset="0"/>
                <a:cs typeface="+mn-cs"/>
              </a:rPr>
              <a:t>LOLAC</a:t>
            </a:r>
            <a:r>
              <a:rPr lang="en-IE" sz="1400" b="0">
                <a:solidFill>
                  <a:schemeClr val="bg1"/>
                </a:solidFill>
                <a:effectLst/>
                <a:latin typeface="Source Sans Pro" panose="020B0503030403020204" pitchFamily="34" charset="0"/>
                <a:ea typeface="Source Sans Pro" panose="020B0503030403020204" pitchFamily="34" charset="0"/>
                <a:cs typeface="+mn-cs"/>
              </a:rPr>
              <a:t>) </a:t>
            </a:r>
            <a:r>
              <a:rPr lang="en-IE" sz="1400" b="0">
                <a:solidFill>
                  <a:schemeClr val="bg1"/>
                </a:solidFill>
                <a:latin typeface="Source Sans Pro" panose="020B0503030403020204" pitchFamily="34" charset="0"/>
                <a:ea typeface="Source Sans Pro" panose="020B0503030403020204" pitchFamily="34" charset="0"/>
              </a:rPr>
              <a:t>- Instructions</a:t>
            </a:r>
          </a:p>
        </xdr:txBody>
      </xdr:sp>
    </xdr:grpSp>
    <xdr:clientData/>
  </xdr:twoCellAnchor>
  <xdr:twoCellAnchor>
    <xdr:from>
      <xdr:col>15</xdr:col>
      <xdr:colOff>19050</xdr:colOff>
      <xdr:row>25</xdr:row>
      <xdr:rowOff>47625</xdr:rowOff>
    </xdr:from>
    <xdr:to>
      <xdr:col>15</xdr:col>
      <xdr:colOff>19050</xdr:colOff>
      <xdr:row>30</xdr:row>
      <xdr:rowOff>9450</xdr:rowOff>
    </xdr:to>
    <xdr:sp macro="" textlink="">
      <xdr:nvSpPr>
        <xdr:cNvPr id="3" name="Rectangle 16">
          <a:extLst>
            <a:ext uri="{FF2B5EF4-FFF2-40B4-BE49-F238E27FC236}">
              <a16:creationId xmlns:a16="http://schemas.microsoft.com/office/drawing/2014/main" id="{1440A28C-4F55-4C48-A26C-46CF49D4C989}"/>
            </a:ext>
          </a:extLst>
        </xdr:cNvPr>
        <xdr:cNvSpPr>
          <a:spLocks noChangeArrowheads="1"/>
        </xdr:cNvSpPr>
      </xdr:nvSpPr>
      <xdr:spPr bwMode="auto">
        <a:xfrm>
          <a:off x="8883015" y="8993505"/>
          <a:ext cx="0" cy="1009575"/>
        </a:xfrm>
        <a:prstGeom prst="rect">
          <a:avLst/>
        </a:prstGeom>
        <a:solidFill>
          <a:srgbClr xmlns:mc="http://schemas.openxmlformats.org/markup-compatibility/2006" xmlns:a14="http://schemas.microsoft.com/office/drawing/2010/main" val="FFEFA9" mc:Ignorable="a14" a14:legacySpreadsheetColorIndex="51"/>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000" tIns="36000" rIns="36000" bIns="36000" anchor="t" upright="1"/>
        <a:lstStyle/>
        <a:p>
          <a:pPr algn="l" rtl="0">
            <a:defRPr sz="1000"/>
          </a:pPr>
          <a:r>
            <a:rPr lang="en-IE" sz="1000" b="1" i="0" u="none" strike="noStrike" baseline="0">
              <a:solidFill>
                <a:srgbClr val="000000"/>
              </a:solidFill>
              <a:latin typeface="Gill Sans MT"/>
            </a:rPr>
            <a:t>5. Adjust sample volume </a:t>
          </a:r>
        </a:p>
        <a:p>
          <a:pPr algn="l" rtl="0">
            <a:defRPr sz="1000"/>
          </a:pPr>
          <a:r>
            <a:rPr lang="en-IE" sz="1000" b="0" i="0" u="none" strike="noStrike" baseline="0">
              <a:solidFill>
                <a:srgbClr val="000000"/>
              </a:solidFill>
              <a:latin typeface="Gill Sans MT"/>
            </a:rPr>
            <a:t>If a sample volume other than 0.1 mL is used, then enter the actual volume used.</a:t>
          </a:r>
          <a:endParaRPr lang="en-IE"/>
        </a:p>
      </xdr:txBody>
    </xdr:sp>
    <xdr:clientData/>
  </xdr:twoCellAnchor>
  <xdr:twoCellAnchor>
    <xdr:from>
      <xdr:col>15</xdr:col>
      <xdr:colOff>19050</xdr:colOff>
      <xdr:row>17</xdr:row>
      <xdr:rowOff>114300</xdr:rowOff>
    </xdr:from>
    <xdr:to>
      <xdr:col>15</xdr:col>
      <xdr:colOff>19050</xdr:colOff>
      <xdr:row>24</xdr:row>
      <xdr:rowOff>28582</xdr:rowOff>
    </xdr:to>
    <xdr:sp macro="" textlink="">
      <xdr:nvSpPr>
        <xdr:cNvPr id="4" name="Rectangle 18">
          <a:extLst>
            <a:ext uri="{FF2B5EF4-FFF2-40B4-BE49-F238E27FC236}">
              <a16:creationId xmlns:a16="http://schemas.microsoft.com/office/drawing/2014/main" id="{9E0A5A9D-3654-459B-870E-7CA875C5A2AE}"/>
            </a:ext>
          </a:extLst>
        </xdr:cNvPr>
        <xdr:cNvSpPr>
          <a:spLocks noChangeArrowheads="1"/>
        </xdr:cNvSpPr>
      </xdr:nvSpPr>
      <xdr:spPr bwMode="auto">
        <a:xfrm>
          <a:off x="8883015" y="6505575"/>
          <a:ext cx="0" cy="2255527"/>
        </a:xfrm>
        <a:prstGeom prst="rect">
          <a:avLst/>
        </a:prstGeom>
        <a:solidFill>
          <a:srgbClr xmlns:mc="http://schemas.openxmlformats.org/markup-compatibility/2006" xmlns:a14="http://schemas.microsoft.com/office/drawing/2010/main" val="FFEFA9" mc:Ignorable="a14" a14:legacySpreadsheetColorIndex="51"/>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000" tIns="36000" rIns="36000" bIns="36000" anchor="t" upright="1"/>
        <a:lstStyle/>
        <a:p>
          <a:pPr algn="l" rtl="0">
            <a:defRPr sz="1000"/>
          </a:pPr>
          <a:r>
            <a:rPr lang="en-IE" sz="1000" b="1" i="0" u="none" strike="noStrike" baseline="0">
              <a:solidFill>
                <a:srgbClr val="000000"/>
              </a:solidFill>
              <a:latin typeface="Gill Sans MT"/>
            </a:rPr>
            <a:t>6. Adjust sample dilution </a:t>
          </a:r>
        </a:p>
        <a:p>
          <a:pPr algn="l" rtl="0">
            <a:defRPr sz="1000"/>
          </a:pPr>
          <a:r>
            <a:rPr lang="en-IE" sz="1000" b="0" i="0" u="none" strike="noStrike" baseline="0">
              <a:solidFill>
                <a:srgbClr val="000000"/>
              </a:solidFill>
              <a:latin typeface="Gill Sans MT"/>
            </a:rPr>
            <a:t>If samples are diluted before assay, enter the dilution factor (e.g. 10 for 10-fold).</a:t>
          </a:r>
          <a:endParaRPr lang="en-IE"/>
        </a:p>
      </xdr:txBody>
    </xdr:sp>
    <xdr:clientData/>
  </xdr:twoCellAnchor>
  <xdr:twoCellAnchor>
    <xdr:from>
      <xdr:col>15</xdr:col>
      <xdr:colOff>19050</xdr:colOff>
      <xdr:row>7</xdr:row>
      <xdr:rowOff>57150</xdr:rowOff>
    </xdr:from>
    <xdr:to>
      <xdr:col>15</xdr:col>
      <xdr:colOff>19050</xdr:colOff>
      <xdr:row>7</xdr:row>
      <xdr:rowOff>276225</xdr:rowOff>
    </xdr:to>
    <xdr:sp macro="" textlink="">
      <xdr:nvSpPr>
        <xdr:cNvPr id="5" name="Text Box 37">
          <a:hlinkClick xmlns:r="http://schemas.openxmlformats.org/officeDocument/2006/relationships" r:id="rId2"/>
          <a:extLst>
            <a:ext uri="{FF2B5EF4-FFF2-40B4-BE49-F238E27FC236}">
              <a16:creationId xmlns:a16="http://schemas.microsoft.com/office/drawing/2014/main" id="{76CE8DCB-15E3-4EF6-BA6E-729550BE5263}"/>
            </a:ext>
          </a:extLst>
        </xdr:cNvPr>
        <xdr:cNvSpPr txBox="1">
          <a:spLocks noChangeArrowheads="1"/>
        </xdr:cNvSpPr>
      </xdr:nvSpPr>
      <xdr:spPr bwMode="auto">
        <a:xfrm>
          <a:off x="8883015" y="2244090"/>
          <a:ext cx="0" cy="22479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000" b="0" i="0" u="sng" strike="noStrike" baseline="0">
              <a:solidFill>
                <a:srgbClr val="0000FF"/>
              </a:solidFill>
              <a:latin typeface="Arial"/>
              <a:cs typeface="Arial"/>
            </a:rPr>
            <a:t>Contact Us</a:t>
          </a:r>
          <a:endParaRPr lang="en-IE"/>
        </a:p>
      </xdr:txBody>
    </xdr:sp>
    <xdr:clientData fPrintsWithSheet="0"/>
  </xdr:twoCellAnchor>
  <xdr:twoCellAnchor>
    <xdr:from>
      <xdr:col>15</xdr:col>
      <xdr:colOff>19050</xdr:colOff>
      <xdr:row>7</xdr:row>
      <xdr:rowOff>95250</xdr:rowOff>
    </xdr:from>
    <xdr:to>
      <xdr:col>15</xdr:col>
      <xdr:colOff>19050</xdr:colOff>
      <xdr:row>7</xdr:row>
      <xdr:rowOff>95250</xdr:rowOff>
    </xdr:to>
    <xdr:sp macro="" textlink="">
      <xdr:nvSpPr>
        <xdr:cNvPr id="6" name="Line 38">
          <a:extLst>
            <a:ext uri="{FF2B5EF4-FFF2-40B4-BE49-F238E27FC236}">
              <a16:creationId xmlns:a16="http://schemas.microsoft.com/office/drawing/2014/main" id="{67C7A66F-A3A1-42FF-91D3-32365CBB07C4}"/>
            </a:ext>
          </a:extLst>
        </xdr:cNvPr>
        <xdr:cNvSpPr>
          <a:spLocks noChangeShapeType="1"/>
        </xdr:cNvSpPr>
      </xdr:nvSpPr>
      <xdr:spPr bwMode="auto">
        <a:xfrm>
          <a:off x="8883015" y="228219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15</xdr:col>
      <xdr:colOff>19050</xdr:colOff>
      <xdr:row>7</xdr:row>
      <xdr:rowOff>95250</xdr:rowOff>
    </xdr:from>
    <xdr:to>
      <xdr:col>15</xdr:col>
      <xdr:colOff>19050</xdr:colOff>
      <xdr:row>7</xdr:row>
      <xdr:rowOff>95250</xdr:rowOff>
    </xdr:to>
    <xdr:sp macro="" textlink="">
      <xdr:nvSpPr>
        <xdr:cNvPr id="7" name="Line 39">
          <a:extLst>
            <a:ext uri="{FF2B5EF4-FFF2-40B4-BE49-F238E27FC236}">
              <a16:creationId xmlns:a16="http://schemas.microsoft.com/office/drawing/2014/main" id="{8E53CA0E-AB68-45EE-A711-57C97CDED3A8}"/>
            </a:ext>
          </a:extLst>
        </xdr:cNvPr>
        <xdr:cNvSpPr>
          <a:spLocks noChangeShapeType="1"/>
        </xdr:cNvSpPr>
      </xdr:nvSpPr>
      <xdr:spPr bwMode="auto">
        <a:xfrm flipH="1">
          <a:off x="8883015" y="228219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15</xdr:col>
      <xdr:colOff>19050</xdr:colOff>
      <xdr:row>7</xdr:row>
      <xdr:rowOff>95250</xdr:rowOff>
    </xdr:from>
    <xdr:to>
      <xdr:col>15</xdr:col>
      <xdr:colOff>19050</xdr:colOff>
      <xdr:row>7</xdr:row>
      <xdr:rowOff>95250</xdr:rowOff>
    </xdr:to>
    <xdr:sp macro="" textlink="">
      <xdr:nvSpPr>
        <xdr:cNvPr id="8" name="Line 40">
          <a:extLst>
            <a:ext uri="{FF2B5EF4-FFF2-40B4-BE49-F238E27FC236}">
              <a16:creationId xmlns:a16="http://schemas.microsoft.com/office/drawing/2014/main" id="{3B611DC7-C131-400F-B296-12405F612098}"/>
            </a:ext>
          </a:extLst>
        </xdr:cNvPr>
        <xdr:cNvSpPr>
          <a:spLocks noChangeShapeType="1"/>
        </xdr:cNvSpPr>
      </xdr:nvSpPr>
      <xdr:spPr bwMode="auto">
        <a:xfrm flipH="1">
          <a:off x="8883015" y="228219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16</xdr:col>
      <xdr:colOff>371475</xdr:colOff>
      <xdr:row>3</xdr:row>
      <xdr:rowOff>76200</xdr:rowOff>
    </xdr:from>
    <xdr:to>
      <xdr:col>20</xdr:col>
      <xdr:colOff>447675</xdr:colOff>
      <xdr:row>4</xdr:row>
      <xdr:rowOff>76244</xdr:rowOff>
    </xdr:to>
    <xdr:sp macro="" textlink="">
      <xdr:nvSpPr>
        <xdr:cNvPr id="2075" name="Text Box 27">
          <a:hlinkClick xmlns:r="http://schemas.openxmlformats.org/officeDocument/2006/relationships" r:id="rId1"/>
          <a:extLst>
            <a:ext uri="{FF2B5EF4-FFF2-40B4-BE49-F238E27FC236}">
              <a16:creationId xmlns:a16="http://schemas.microsoft.com/office/drawing/2014/main" id="{EF72434F-4E68-4223-B5DB-46578A671B1F}"/>
            </a:ext>
          </a:extLst>
        </xdr:cNvPr>
        <xdr:cNvSpPr txBox="1">
          <a:spLocks noChangeArrowheads="1"/>
        </xdr:cNvSpPr>
      </xdr:nvSpPr>
      <xdr:spPr bwMode="auto">
        <a:xfrm>
          <a:off x="7229475" y="1638300"/>
          <a:ext cx="790575" cy="1809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000" b="0" i="0" u="sng" strike="noStrike" baseline="0">
              <a:solidFill>
                <a:srgbClr val="0000FF"/>
              </a:solidFill>
              <a:latin typeface="Arial"/>
              <a:cs typeface="Arial"/>
            </a:rPr>
            <a:t>Instructions</a:t>
          </a:r>
          <a:endParaRPr lang="en-IE"/>
        </a:p>
      </xdr:txBody>
    </xdr:sp>
    <xdr:clientData fPrintsWithSheet="0"/>
  </xdr:twoCellAnchor>
  <xdr:twoCellAnchor>
    <xdr:from>
      <xdr:col>16</xdr:col>
      <xdr:colOff>371475</xdr:colOff>
      <xdr:row>4</xdr:row>
      <xdr:rowOff>114300</xdr:rowOff>
    </xdr:from>
    <xdr:to>
      <xdr:col>20</xdr:col>
      <xdr:colOff>485775</xdr:colOff>
      <xdr:row>5</xdr:row>
      <xdr:rowOff>152400</xdr:rowOff>
    </xdr:to>
    <xdr:sp macro="" textlink="">
      <xdr:nvSpPr>
        <xdr:cNvPr id="2076" name="Text Box 28">
          <a:hlinkClick xmlns:r="http://schemas.openxmlformats.org/officeDocument/2006/relationships" r:id="rId2"/>
          <a:extLst>
            <a:ext uri="{FF2B5EF4-FFF2-40B4-BE49-F238E27FC236}">
              <a16:creationId xmlns:a16="http://schemas.microsoft.com/office/drawing/2014/main" id="{50E9DBC6-336B-4A45-B82F-08264E860CD8}"/>
            </a:ext>
          </a:extLst>
        </xdr:cNvPr>
        <xdr:cNvSpPr txBox="1">
          <a:spLocks noChangeArrowheads="1"/>
        </xdr:cNvSpPr>
      </xdr:nvSpPr>
      <xdr:spPr bwMode="auto">
        <a:xfrm>
          <a:off x="7943850" y="2066925"/>
          <a:ext cx="828675" cy="2286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000" b="0" i="0" u="sng" strike="noStrike" baseline="0">
              <a:solidFill>
                <a:srgbClr val="0000FF"/>
              </a:solidFill>
              <a:latin typeface="Arial"/>
              <a:cs typeface="Arial"/>
            </a:rPr>
            <a:t>Contact Us</a:t>
          </a:r>
          <a:endParaRPr lang="en-IE"/>
        </a:p>
      </xdr:txBody>
    </xdr:sp>
    <xdr:clientData fPrintsWithSheet="0"/>
  </xdr:twoCellAnchor>
  <xdr:twoCellAnchor>
    <xdr:from>
      <xdr:col>16</xdr:col>
      <xdr:colOff>371475</xdr:colOff>
      <xdr:row>4</xdr:row>
      <xdr:rowOff>95250</xdr:rowOff>
    </xdr:from>
    <xdr:to>
      <xdr:col>20</xdr:col>
      <xdr:colOff>85725</xdr:colOff>
      <xdr:row>4</xdr:row>
      <xdr:rowOff>95250</xdr:rowOff>
    </xdr:to>
    <xdr:sp macro="" textlink="">
      <xdr:nvSpPr>
        <xdr:cNvPr id="2140" name="Line 29">
          <a:extLst>
            <a:ext uri="{FF2B5EF4-FFF2-40B4-BE49-F238E27FC236}">
              <a16:creationId xmlns:a16="http://schemas.microsoft.com/office/drawing/2014/main" id="{B627BE48-DD97-4EE3-949E-32D360742543}"/>
            </a:ext>
          </a:extLst>
        </xdr:cNvPr>
        <xdr:cNvSpPr>
          <a:spLocks noChangeShapeType="1"/>
        </xdr:cNvSpPr>
      </xdr:nvSpPr>
      <xdr:spPr bwMode="auto">
        <a:xfrm>
          <a:off x="7943850" y="1838325"/>
          <a:ext cx="4286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16</xdr:col>
      <xdr:colOff>371475</xdr:colOff>
      <xdr:row>4</xdr:row>
      <xdr:rowOff>95250</xdr:rowOff>
    </xdr:from>
    <xdr:to>
      <xdr:col>20</xdr:col>
      <xdr:colOff>66675</xdr:colOff>
      <xdr:row>4</xdr:row>
      <xdr:rowOff>95250</xdr:rowOff>
    </xdr:to>
    <xdr:sp macro="" textlink="">
      <xdr:nvSpPr>
        <xdr:cNvPr id="2141" name="Line 30">
          <a:extLst>
            <a:ext uri="{FF2B5EF4-FFF2-40B4-BE49-F238E27FC236}">
              <a16:creationId xmlns:a16="http://schemas.microsoft.com/office/drawing/2014/main" id="{81CB6E32-4ECD-4883-83C1-AFA48DEAC4D8}"/>
            </a:ext>
          </a:extLst>
        </xdr:cNvPr>
        <xdr:cNvSpPr>
          <a:spLocks noChangeShapeType="1"/>
        </xdr:cNvSpPr>
      </xdr:nvSpPr>
      <xdr:spPr bwMode="auto">
        <a:xfrm flipH="1">
          <a:off x="7943850" y="1838325"/>
          <a:ext cx="40957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16</xdr:col>
      <xdr:colOff>371475</xdr:colOff>
      <xdr:row>4</xdr:row>
      <xdr:rowOff>114300</xdr:rowOff>
    </xdr:from>
    <xdr:to>
      <xdr:col>20</xdr:col>
      <xdr:colOff>180975</xdr:colOff>
      <xdr:row>4</xdr:row>
      <xdr:rowOff>114300</xdr:rowOff>
    </xdr:to>
    <xdr:sp macro="" textlink="">
      <xdr:nvSpPr>
        <xdr:cNvPr id="2142" name="Line 31">
          <a:extLst>
            <a:ext uri="{FF2B5EF4-FFF2-40B4-BE49-F238E27FC236}">
              <a16:creationId xmlns:a16="http://schemas.microsoft.com/office/drawing/2014/main" id="{C3DB3F12-5AF9-4FAE-9A75-3BE2D2CB0CE8}"/>
            </a:ext>
          </a:extLst>
        </xdr:cNvPr>
        <xdr:cNvSpPr>
          <a:spLocks noChangeShapeType="1"/>
        </xdr:cNvSpPr>
      </xdr:nvSpPr>
      <xdr:spPr bwMode="auto">
        <a:xfrm flipH="1">
          <a:off x="7943850" y="1857375"/>
          <a:ext cx="52387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16</xdr:col>
      <xdr:colOff>371475</xdr:colOff>
      <xdr:row>2</xdr:row>
      <xdr:rowOff>76200</xdr:rowOff>
    </xdr:from>
    <xdr:to>
      <xdr:col>22</xdr:col>
      <xdr:colOff>9525</xdr:colOff>
      <xdr:row>3</xdr:row>
      <xdr:rowOff>66418</xdr:rowOff>
    </xdr:to>
    <xdr:sp macro="" textlink="">
      <xdr:nvSpPr>
        <xdr:cNvPr id="2080" name="Text Box 32">
          <a:hlinkClick xmlns:r="http://schemas.openxmlformats.org/officeDocument/2006/relationships" r:id="rId3"/>
          <a:extLst>
            <a:ext uri="{FF2B5EF4-FFF2-40B4-BE49-F238E27FC236}">
              <a16:creationId xmlns:a16="http://schemas.microsoft.com/office/drawing/2014/main" id="{9DB17BC0-3C33-45D4-B0EB-4C1CD65E5D52}"/>
            </a:ext>
          </a:extLst>
        </xdr:cNvPr>
        <xdr:cNvSpPr txBox="1">
          <a:spLocks noChangeArrowheads="1"/>
        </xdr:cNvSpPr>
      </xdr:nvSpPr>
      <xdr:spPr bwMode="auto">
        <a:xfrm>
          <a:off x="7229475" y="1438275"/>
          <a:ext cx="122872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000" b="0" i="0" u="sng" strike="noStrike" baseline="0">
              <a:solidFill>
                <a:srgbClr val="0000FF"/>
              </a:solidFill>
              <a:latin typeface="Arial"/>
              <a:cs typeface="Arial"/>
            </a:rPr>
            <a:t>Creep Calculation</a:t>
          </a:r>
          <a:endParaRPr lang="en-IE"/>
        </a:p>
      </xdr:txBody>
    </xdr:sp>
    <xdr:clientData fPrintsWithSheet="0"/>
  </xdr:twoCellAnchor>
  <xdr:twoCellAnchor>
    <xdr:from>
      <xdr:col>2</xdr:col>
      <xdr:colOff>19050</xdr:colOff>
      <xdr:row>33</xdr:row>
      <xdr:rowOff>152400</xdr:rowOff>
    </xdr:from>
    <xdr:to>
      <xdr:col>5</xdr:col>
      <xdr:colOff>114300</xdr:colOff>
      <xdr:row>34</xdr:row>
      <xdr:rowOff>133268</xdr:rowOff>
    </xdr:to>
    <xdr:sp macro="" textlink="">
      <xdr:nvSpPr>
        <xdr:cNvPr id="2081" name="Text Box 33">
          <a:hlinkClick xmlns:r="http://schemas.openxmlformats.org/officeDocument/2006/relationships" r:id="rId4"/>
          <a:extLst>
            <a:ext uri="{FF2B5EF4-FFF2-40B4-BE49-F238E27FC236}">
              <a16:creationId xmlns:a16="http://schemas.microsoft.com/office/drawing/2014/main" id="{459E2F40-68EF-4576-853B-CFDD9E6541C9}"/>
            </a:ext>
          </a:extLst>
        </xdr:cNvPr>
        <xdr:cNvSpPr txBox="1">
          <a:spLocks noChangeArrowheads="1"/>
        </xdr:cNvSpPr>
      </xdr:nvSpPr>
      <xdr:spPr bwMode="auto">
        <a:xfrm>
          <a:off x="247650" y="8410575"/>
          <a:ext cx="1495425" cy="171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000" b="0" i="0" u="sng" strike="noStrike" baseline="0">
              <a:solidFill>
                <a:srgbClr val="0000FF"/>
              </a:solidFill>
              <a:latin typeface="Arial"/>
              <a:cs typeface="Arial"/>
            </a:rPr>
            <a:t>Back to Top of Page</a:t>
          </a:r>
          <a:endParaRPr lang="en-IE"/>
        </a:p>
      </xdr:txBody>
    </xdr:sp>
    <xdr:clientData fPrintsWithSheet="0"/>
  </xdr:twoCellAnchor>
  <xdr:twoCellAnchor>
    <xdr:from>
      <xdr:col>1</xdr:col>
      <xdr:colOff>0</xdr:colOff>
      <xdr:row>1</xdr:row>
      <xdr:rowOff>0</xdr:rowOff>
    </xdr:from>
    <xdr:to>
      <xdr:col>22</xdr:col>
      <xdr:colOff>9525</xdr:colOff>
      <xdr:row>1</xdr:row>
      <xdr:rowOff>1352550</xdr:rowOff>
    </xdr:to>
    <xdr:grpSp>
      <xdr:nvGrpSpPr>
        <xdr:cNvPr id="10" name="Group 9">
          <a:extLst>
            <a:ext uri="{FF2B5EF4-FFF2-40B4-BE49-F238E27FC236}">
              <a16:creationId xmlns:a16="http://schemas.microsoft.com/office/drawing/2014/main" id="{E8FD9DEA-127F-499D-BC83-579234D09EFC}"/>
            </a:ext>
          </a:extLst>
        </xdr:cNvPr>
        <xdr:cNvGrpSpPr/>
      </xdr:nvGrpSpPr>
      <xdr:grpSpPr>
        <a:xfrm>
          <a:off x="114300" y="95250"/>
          <a:ext cx="9772650" cy="1352550"/>
          <a:chOff x="114300" y="95251"/>
          <a:chExt cx="9058275" cy="1524000"/>
        </a:xfrm>
      </xdr:grpSpPr>
      <xdr:pic>
        <xdr:nvPicPr>
          <xdr:cNvPr id="11" name="Picture 10">
            <a:extLst>
              <a:ext uri="{FF2B5EF4-FFF2-40B4-BE49-F238E27FC236}">
                <a16:creationId xmlns:a16="http://schemas.microsoft.com/office/drawing/2014/main" id="{C9CB3262-B45A-F2E0-21FE-1EEFFADDC8A0}"/>
              </a:ext>
            </a:extLst>
          </xdr:cNvPr>
          <xdr:cNvPicPr>
            <a:picLocks noChangeAspect="1"/>
          </xdr:cNvPicPr>
        </xdr:nvPicPr>
        <xdr:blipFill>
          <a:blip xmlns:r="http://schemas.openxmlformats.org/officeDocument/2006/relationships" r:embed="rId5"/>
          <a:stretch>
            <a:fillRect/>
          </a:stretch>
        </xdr:blipFill>
        <xdr:spPr>
          <a:xfrm>
            <a:off x="114300" y="95251"/>
            <a:ext cx="9058275" cy="1524000"/>
          </a:xfrm>
          <a:prstGeom prst="rect">
            <a:avLst/>
          </a:prstGeom>
        </xdr:spPr>
      </xdr:pic>
      <xdr:sp macro="" textlink="">
        <xdr:nvSpPr>
          <xdr:cNvPr id="12" name="TextBox 11">
            <a:hlinkClick xmlns:r="http://schemas.openxmlformats.org/officeDocument/2006/relationships" r:id="rId6"/>
            <a:extLst>
              <a:ext uri="{FF2B5EF4-FFF2-40B4-BE49-F238E27FC236}">
                <a16:creationId xmlns:a16="http://schemas.microsoft.com/office/drawing/2014/main" id="{C2EC6BCB-54F0-051F-C95A-FC920085DA09}"/>
              </a:ext>
            </a:extLst>
          </xdr:cNvPr>
          <xdr:cNvSpPr txBox="1"/>
        </xdr:nvSpPr>
        <xdr:spPr>
          <a:xfrm>
            <a:off x="114300" y="990601"/>
            <a:ext cx="6200775" cy="276224"/>
          </a:xfrm>
          <a:prstGeom prst="rect">
            <a:avLst/>
          </a:prstGeom>
          <a:solidFill>
            <a:srgbClr val="006747"/>
          </a:solidFill>
          <a:ln w="9525" cmpd="sng">
            <a:solidFill>
              <a:srgbClr val="006747"/>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E" sz="1400">
                <a:solidFill>
                  <a:schemeClr val="bg1"/>
                </a:solidFill>
                <a:effectLst/>
                <a:latin typeface="Source Sans Pro" panose="020B0503030403020204" pitchFamily="34" charset="0"/>
                <a:ea typeface="Source Sans Pro" panose="020B0503030403020204" pitchFamily="34" charset="0"/>
                <a:cs typeface="+mn-cs"/>
              </a:rPr>
              <a:t>Lactose - Sequential/High Sensitivity</a:t>
            </a:r>
            <a:r>
              <a:rPr lang="en-IE" sz="1400" baseline="0">
                <a:solidFill>
                  <a:schemeClr val="bg1"/>
                </a:solidFill>
                <a:effectLst/>
                <a:latin typeface="Source Sans Pro" panose="020B0503030403020204" pitchFamily="34" charset="0"/>
                <a:ea typeface="Source Sans Pro" panose="020B0503030403020204" pitchFamily="34" charset="0"/>
                <a:cs typeface="+mn-cs"/>
              </a:rPr>
              <a:t> </a:t>
            </a:r>
            <a:r>
              <a:rPr lang="en-IE" sz="1400" b="0">
                <a:solidFill>
                  <a:schemeClr val="bg1"/>
                </a:solidFill>
                <a:effectLst/>
                <a:latin typeface="Source Sans Pro" panose="020B0503030403020204" pitchFamily="34" charset="0"/>
                <a:ea typeface="Source Sans Pro" panose="020B0503030403020204" pitchFamily="34" charset="0"/>
                <a:cs typeface="+mn-cs"/>
              </a:rPr>
              <a:t>(K-</a:t>
            </a:r>
            <a:r>
              <a:rPr lang="en-IE" sz="1400">
                <a:solidFill>
                  <a:schemeClr val="bg1"/>
                </a:solidFill>
                <a:effectLst/>
                <a:latin typeface="Source Sans Pro" panose="020B0503030403020204" pitchFamily="34" charset="0"/>
                <a:ea typeface="Source Sans Pro" panose="020B0503030403020204" pitchFamily="34" charset="0"/>
                <a:cs typeface="+mn-cs"/>
              </a:rPr>
              <a:t>LOLAC</a:t>
            </a:r>
            <a:r>
              <a:rPr lang="en-IE" sz="1400" b="0">
                <a:solidFill>
                  <a:schemeClr val="bg1"/>
                </a:solidFill>
                <a:effectLst/>
                <a:latin typeface="Source Sans Pro" panose="020B0503030403020204" pitchFamily="34" charset="0"/>
                <a:ea typeface="Source Sans Pro" panose="020B0503030403020204" pitchFamily="34" charset="0"/>
                <a:cs typeface="+mn-cs"/>
              </a:rPr>
              <a:t>) - </a:t>
            </a:r>
            <a:r>
              <a:rPr lang="en-IE" sz="1400" b="0">
                <a:solidFill>
                  <a:schemeClr val="bg1"/>
                </a:solidFill>
                <a:latin typeface="Source Sans Pro" panose="020B0503030403020204" pitchFamily="34" charset="0"/>
                <a:ea typeface="Source Sans Pro" panose="020B0503030403020204" pitchFamily="34" charset="0"/>
              </a:rPr>
              <a:t>Determination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absolute">
    <xdr:from>
      <xdr:col>13</xdr:col>
      <xdr:colOff>38100</xdr:colOff>
      <xdr:row>10</xdr:row>
      <xdr:rowOff>36419</xdr:rowOff>
    </xdr:from>
    <xdr:to>
      <xdr:col>18</xdr:col>
      <xdr:colOff>2867025</xdr:colOff>
      <xdr:row>37</xdr:row>
      <xdr:rowOff>179294</xdr:rowOff>
    </xdr:to>
    <xdr:graphicFrame macro="">
      <xdr:nvGraphicFramePr>
        <xdr:cNvPr id="3186" name="Chart 8">
          <a:extLst>
            <a:ext uri="{FF2B5EF4-FFF2-40B4-BE49-F238E27FC236}">
              <a16:creationId xmlns:a16="http://schemas.microsoft.com/office/drawing/2014/main" id="{D64AD969-1829-4C88-9484-6BC9B9EBF1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1809750</xdr:colOff>
      <xdr:row>6</xdr:row>
      <xdr:rowOff>133350</xdr:rowOff>
    </xdr:from>
    <xdr:to>
      <xdr:col>18</xdr:col>
      <xdr:colOff>2581275</xdr:colOff>
      <xdr:row>7</xdr:row>
      <xdr:rowOff>171523</xdr:rowOff>
    </xdr:to>
    <xdr:sp macro="" textlink="">
      <xdr:nvSpPr>
        <xdr:cNvPr id="3092" name="Text Box 20">
          <a:hlinkClick xmlns:r="http://schemas.openxmlformats.org/officeDocument/2006/relationships" r:id="rId2"/>
          <a:extLst>
            <a:ext uri="{FF2B5EF4-FFF2-40B4-BE49-F238E27FC236}">
              <a16:creationId xmlns:a16="http://schemas.microsoft.com/office/drawing/2014/main" id="{64C28A6C-E62C-40D2-975D-ADB6CB6C475B}"/>
            </a:ext>
          </a:extLst>
        </xdr:cNvPr>
        <xdr:cNvSpPr txBox="1">
          <a:spLocks noChangeArrowheads="1"/>
        </xdr:cNvSpPr>
      </xdr:nvSpPr>
      <xdr:spPr bwMode="auto">
        <a:xfrm>
          <a:off x="7400925" y="1657350"/>
          <a:ext cx="7715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000" b="0" i="0" u="sng" strike="noStrike" baseline="0">
              <a:solidFill>
                <a:srgbClr val="0000FF"/>
              </a:solidFill>
              <a:latin typeface="Arial"/>
              <a:cs typeface="Arial"/>
            </a:rPr>
            <a:t>Instructions</a:t>
          </a:r>
          <a:endParaRPr lang="en-IE"/>
        </a:p>
      </xdr:txBody>
    </xdr:sp>
    <xdr:clientData fPrintsWithSheet="0"/>
  </xdr:twoCellAnchor>
  <xdr:twoCellAnchor>
    <xdr:from>
      <xdr:col>18</xdr:col>
      <xdr:colOff>1809750</xdr:colOff>
      <xdr:row>7</xdr:row>
      <xdr:rowOff>152400</xdr:rowOff>
    </xdr:from>
    <xdr:to>
      <xdr:col>18</xdr:col>
      <xdr:colOff>2600325</xdr:colOff>
      <xdr:row>9</xdr:row>
      <xdr:rowOff>76200</xdr:rowOff>
    </xdr:to>
    <xdr:sp macro="" textlink="">
      <xdr:nvSpPr>
        <xdr:cNvPr id="3094" name="Text Box 22">
          <a:hlinkClick xmlns:r="http://schemas.openxmlformats.org/officeDocument/2006/relationships" r:id="rId3"/>
          <a:extLst>
            <a:ext uri="{FF2B5EF4-FFF2-40B4-BE49-F238E27FC236}">
              <a16:creationId xmlns:a16="http://schemas.microsoft.com/office/drawing/2014/main" id="{CE744D93-0C78-4C5E-BC02-F358F25C163A}"/>
            </a:ext>
          </a:extLst>
        </xdr:cNvPr>
        <xdr:cNvSpPr txBox="1">
          <a:spLocks noChangeArrowheads="1"/>
        </xdr:cNvSpPr>
      </xdr:nvSpPr>
      <xdr:spPr bwMode="auto">
        <a:xfrm>
          <a:off x="7400925" y="1847850"/>
          <a:ext cx="790575"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000" b="0" i="0" u="sng" strike="noStrike" baseline="0">
              <a:solidFill>
                <a:srgbClr val="0000FF"/>
              </a:solidFill>
              <a:latin typeface="Arial"/>
              <a:cs typeface="Arial"/>
            </a:rPr>
            <a:t>Contact Us</a:t>
          </a:r>
          <a:endParaRPr lang="en-IE"/>
        </a:p>
      </xdr:txBody>
    </xdr:sp>
    <xdr:clientData fPrintsWithSheet="0"/>
  </xdr:twoCellAnchor>
  <xdr:twoCellAnchor>
    <xdr:from>
      <xdr:col>18</xdr:col>
      <xdr:colOff>285750</xdr:colOff>
      <xdr:row>9</xdr:row>
      <xdr:rowOff>0</xdr:rowOff>
    </xdr:from>
    <xdr:to>
      <xdr:col>18</xdr:col>
      <xdr:colOff>704850</xdr:colOff>
      <xdr:row>9</xdr:row>
      <xdr:rowOff>0</xdr:rowOff>
    </xdr:to>
    <xdr:sp macro="" textlink="">
      <xdr:nvSpPr>
        <xdr:cNvPr id="3189" name="Line 26">
          <a:extLst>
            <a:ext uri="{FF2B5EF4-FFF2-40B4-BE49-F238E27FC236}">
              <a16:creationId xmlns:a16="http://schemas.microsoft.com/office/drawing/2014/main" id="{9E3CC70E-379A-4B51-AFBC-1A3A1D128282}"/>
            </a:ext>
          </a:extLst>
        </xdr:cNvPr>
        <xdr:cNvSpPr>
          <a:spLocks noChangeShapeType="1"/>
        </xdr:cNvSpPr>
      </xdr:nvSpPr>
      <xdr:spPr bwMode="auto">
        <a:xfrm>
          <a:off x="6505575" y="2085975"/>
          <a:ext cx="41910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18</xdr:col>
      <xdr:colOff>285750</xdr:colOff>
      <xdr:row>9</xdr:row>
      <xdr:rowOff>0</xdr:rowOff>
    </xdr:from>
    <xdr:to>
      <xdr:col>18</xdr:col>
      <xdr:colOff>676275</xdr:colOff>
      <xdr:row>9</xdr:row>
      <xdr:rowOff>0</xdr:rowOff>
    </xdr:to>
    <xdr:sp macro="" textlink="">
      <xdr:nvSpPr>
        <xdr:cNvPr id="3190" name="Line 27">
          <a:extLst>
            <a:ext uri="{FF2B5EF4-FFF2-40B4-BE49-F238E27FC236}">
              <a16:creationId xmlns:a16="http://schemas.microsoft.com/office/drawing/2014/main" id="{FD0943B1-FCD7-4B26-8936-55F330251FFB}"/>
            </a:ext>
          </a:extLst>
        </xdr:cNvPr>
        <xdr:cNvSpPr>
          <a:spLocks noChangeShapeType="1"/>
        </xdr:cNvSpPr>
      </xdr:nvSpPr>
      <xdr:spPr bwMode="auto">
        <a:xfrm flipH="1">
          <a:off x="6505575" y="2085975"/>
          <a:ext cx="3905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18</xdr:col>
      <xdr:colOff>285750</xdr:colOff>
      <xdr:row>9</xdr:row>
      <xdr:rowOff>19050</xdr:rowOff>
    </xdr:from>
    <xdr:to>
      <xdr:col>18</xdr:col>
      <xdr:colOff>800100</xdr:colOff>
      <xdr:row>9</xdr:row>
      <xdr:rowOff>19050</xdr:rowOff>
    </xdr:to>
    <xdr:sp macro="" textlink="">
      <xdr:nvSpPr>
        <xdr:cNvPr id="3191" name="Line 28">
          <a:extLst>
            <a:ext uri="{FF2B5EF4-FFF2-40B4-BE49-F238E27FC236}">
              <a16:creationId xmlns:a16="http://schemas.microsoft.com/office/drawing/2014/main" id="{4C41052A-40CD-40E8-9107-1156BB6C7672}"/>
            </a:ext>
          </a:extLst>
        </xdr:cNvPr>
        <xdr:cNvSpPr>
          <a:spLocks noChangeShapeType="1"/>
        </xdr:cNvSpPr>
      </xdr:nvSpPr>
      <xdr:spPr bwMode="auto">
        <a:xfrm flipH="1">
          <a:off x="6505575" y="2105025"/>
          <a:ext cx="51435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18</xdr:col>
      <xdr:colOff>1809750</xdr:colOff>
      <xdr:row>5</xdr:row>
      <xdr:rowOff>285750</xdr:rowOff>
    </xdr:from>
    <xdr:to>
      <xdr:col>19</xdr:col>
      <xdr:colOff>66675</xdr:colOff>
      <xdr:row>6</xdr:row>
      <xdr:rowOff>142875</xdr:rowOff>
    </xdr:to>
    <xdr:sp macro="" textlink="">
      <xdr:nvSpPr>
        <xdr:cNvPr id="3101" name="Text Box 29">
          <a:hlinkClick xmlns:r="http://schemas.openxmlformats.org/officeDocument/2006/relationships" r:id="rId4"/>
          <a:extLst>
            <a:ext uri="{FF2B5EF4-FFF2-40B4-BE49-F238E27FC236}">
              <a16:creationId xmlns:a16="http://schemas.microsoft.com/office/drawing/2014/main" id="{620FDAA3-3567-4342-9D78-B201139E63C9}"/>
            </a:ext>
          </a:extLst>
        </xdr:cNvPr>
        <xdr:cNvSpPr txBox="1">
          <a:spLocks noChangeArrowheads="1"/>
        </xdr:cNvSpPr>
      </xdr:nvSpPr>
      <xdr:spPr bwMode="auto">
        <a:xfrm>
          <a:off x="8029575" y="1666875"/>
          <a:ext cx="11715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000" b="0" i="0" u="sng" strike="noStrike" baseline="0">
              <a:solidFill>
                <a:srgbClr val="0000FF"/>
              </a:solidFill>
              <a:latin typeface="Arial"/>
              <a:cs typeface="Arial"/>
            </a:rPr>
            <a:t>Use MegaCalc</a:t>
          </a:r>
          <a:endParaRPr lang="en-IE"/>
        </a:p>
      </xdr:txBody>
    </xdr:sp>
    <xdr:clientData fPrintsWithSheet="0"/>
  </xdr:twoCellAnchor>
  <xdr:twoCellAnchor>
    <xdr:from>
      <xdr:col>3</xdr:col>
      <xdr:colOff>19050</xdr:colOff>
      <xdr:row>36</xdr:row>
      <xdr:rowOff>66675</xdr:rowOff>
    </xdr:from>
    <xdr:to>
      <xdr:col>10</xdr:col>
      <xdr:colOff>152400</xdr:colOff>
      <xdr:row>37</xdr:row>
      <xdr:rowOff>76241</xdr:rowOff>
    </xdr:to>
    <xdr:sp macro="" textlink="">
      <xdr:nvSpPr>
        <xdr:cNvPr id="3106" name="Text Box 34">
          <a:hlinkClick xmlns:r="http://schemas.openxmlformats.org/officeDocument/2006/relationships" r:id="rId5"/>
          <a:extLst>
            <a:ext uri="{FF2B5EF4-FFF2-40B4-BE49-F238E27FC236}">
              <a16:creationId xmlns:a16="http://schemas.microsoft.com/office/drawing/2014/main" id="{6226F768-40D8-4F86-B2D3-791DD2736533}"/>
            </a:ext>
          </a:extLst>
        </xdr:cNvPr>
        <xdr:cNvSpPr txBox="1">
          <a:spLocks noChangeArrowheads="1"/>
        </xdr:cNvSpPr>
      </xdr:nvSpPr>
      <xdr:spPr bwMode="auto">
        <a:xfrm>
          <a:off x="257175" y="7200900"/>
          <a:ext cx="1371600"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000" b="0" i="0" u="sng" strike="noStrike" baseline="0">
              <a:solidFill>
                <a:srgbClr val="0000FF"/>
              </a:solidFill>
              <a:latin typeface="Arial"/>
              <a:cs typeface="Arial"/>
            </a:rPr>
            <a:t>Back to Top of Page</a:t>
          </a:r>
          <a:endParaRPr lang="en-IE"/>
        </a:p>
      </xdr:txBody>
    </xdr:sp>
    <xdr:clientData fPrintsWithSheet="0"/>
  </xdr:twoCellAnchor>
  <xdr:twoCellAnchor editAs="oneCell">
    <xdr:from>
      <xdr:col>15</xdr:col>
      <xdr:colOff>390525</xdr:colOff>
      <xdr:row>9</xdr:row>
      <xdr:rowOff>19050</xdr:rowOff>
    </xdr:from>
    <xdr:to>
      <xdr:col>18</xdr:col>
      <xdr:colOff>152400</xdr:colOff>
      <xdr:row>10</xdr:row>
      <xdr:rowOff>9526</xdr:rowOff>
    </xdr:to>
    <xdr:sp macro="" textlink="">
      <xdr:nvSpPr>
        <xdr:cNvPr id="3109" name="Text Box 37">
          <a:extLst>
            <a:ext uri="{FF2B5EF4-FFF2-40B4-BE49-F238E27FC236}">
              <a16:creationId xmlns:a16="http://schemas.microsoft.com/office/drawing/2014/main" id="{D935FF83-D889-4A96-8D99-D5238C1D2303}"/>
            </a:ext>
          </a:extLst>
        </xdr:cNvPr>
        <xdr:cNvSpPr txBox="1">
          <a:spLocks noChangeArrowheads="1"/>
        </xdr:cNvSpPr>
      </xdr:nvSpPr>
      <xdr:spPr bwMode="auto">
        <a:xfrm>
          <a:off x="4038600" y="1981200"/>
          <a:ext cx="1704975" cy="1809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36576" rIns="0" bIns="0" anchor="t" upright="1"/>
        <a:lstStyle/>
        <a:p>
          <a:pPr algn="l" rtl="0">
            <a:defRPr sz="1000"/>
          </a:pPr>
          <a:r>
            <a:rPr lang="en-IE" sz="900" b="0" i="0" u="none" strike="noStrike" baseline="0">
              <a:solidFill>
                <a:srgbClr val="000000"/>
              </a:solidFill>
              <a:latin typeface="Gill Sans MT"/>
            </a:rPr>
            <a:t>Click to choose a sample</a:t>
          </a:r>
          <a:endParaRPr lang="en-IE"/>
        </a:p>
      </xdr:txBody>
    </xdr:sp>
    <xdr:clientData/>
  </xdr:twoCellAnchor>
  <xdr:twoCellAnchor>
    <xdr:from>
      <xdr:col>15</xdr:col>
      <xdr:colOff>152400</xdr:colOff>
      <xdr:row>9</xdr:row>
      <xdr:rowOff>95250</xdr:rowOff>
    </xdr:from>
    <xdr:to>
      <xdr:col>15</xdr:col>
      <xdr:colOff>371475</xdr:colOff>
      <xdr:row>9</xdr:row>
      <xdr:rowOff>95250</xdr:rowOff>
    </xdr:to>
    <xdr:sp macro="" textlink="">
      <xdr:nvSpPr>
        <xdr:cNvPr id="3195" name="Line 38">
          <a:extLst>
            <a:ext uri="{FF2B5EF4-FFF2-40B4-BE49-F238E27FC236}">
              <a16:creationId xmlns:a16="http://schemas.microsoft.com/office/drawing/2014/main" id="{0CDE715D-EF49-43EF-A80E-DDA86E92BC9F}"/>
            </a:ext>
          </a:extLst>
        </xdr:cNvPr>
        <xdr:cNvSpPr>
          <a:spLocks noChangeShapeType="1"/>
        </xdr:cNvSpPr>
      </xdr:nvSpPr>
      <xdr:spPr bwMode="auto">
        <a:xfrm flipH="1">
          <a:off x="4429125" y="2181225"/>
          <a:ext cx="219075" cy="0"/>
        </a:xfrm>
        <a:prstGeom prst="line">
          <a:avLst/>
        </a:prstGeom>
        <a:noFill/>
        <a:ln w="9525">
          <a:solidFill>
            <a:srgbClr xmlns:mc="http://schemas.openxmlformats.org/markup-compatibility/2006" xmlns:a14="http://schemas.microsoft.com/office/drawing/2010/main" val="333333" mc:Ignorable="a14" a14:legacySpreadsheetColorIndex="63"/>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0</xdr:colOff>
      <xdr:row>1</xdr:row>
      <xdr:rowOff>1</xdr:rowOff>
    </xdr:from>
    <xdr:to>
      <xdr:col>19</xdr:col>
      <xdr:colOff>0</xdr:colOff>
      <xdr:row>5</xdr:row>
      <xdr:rowOff>104776</xdr:rowOff>
    </xdr:to>
    <xdr:grpSp>
      <xdr:nvGrpSpPr>
        <xdr:cNvPr id="13" name="Group 12">
          <a:extLst>
            <a:ext uri="{FF2B5EF4-FFF2-40B4-BE49-F238E27FC236}">
              <a16:creationId xmlns:a16="http://schemas.microsoft.com/office/drawing/2014/main" id="{F7BB1772-C878-4A09-97F8-E8080569A9AC}"/>
            </a:ext>
          </a:extLst>
        </xdr:cNvPr>
        <xdr:cNvGrpSpPr/>
      </xdr:nvGrpSpPr>
      <xdr:grpSpPr>
        <a:xfrm>
          <a:off x="123825" y="95251"/>
          <a:ext cx="9010650" cy="1390650"/>
          <a:chOff x="123826" y="95250"/>
          <a:chExt cx="9010650" cy="1514475"/>
        </a:xfrm>
      </xdr:grpSpPr>
      <xdr:pic>
        <xdr:nvPicPr>
          <xdr:cNvPr id="14" name="Picture 13">
            <a:extLst>
              <a:ext uri="{FF2B5EF4-FFF2-40B4-BE49-F238E27FC236}">
                <a16:creationId xmlns:a16="http://schemas.microsoft.com/office/drawing/2014/main" id="{2CE335E6-C7EB-33A5-8347-DBD541C631AC}"/>
              </a:ext>
            </a:extLst>
          </xdr:cNvPr>
          <xdr:cNvPicPr>
            <a:picLocks noChangeAspect="1"/>
          </xdr:cNvPicPr>
        </xdr:nvPicPr>
        <xdr:blipFill>
          <a:blip xmlns:r="http://schemas.openxmlformats.org/officeDocument/2006/relationships" r:embed="rId6"/>
          <a:stretch>
            <a:fillRect/>
          </a:stretch>
        </xdr:blipFill>
        <xdr:spPr>
          <a:xfrm>
            <a:off x="123826" y="95250"/>
            <a:ext cx="9010650" cy="1514475"/>
          </a:xfrm>
          <a:prstGeom prst="rect">
            <a:avLst/>
          </a:prstGeom>
        </xdr:spPr>
      </xdr:pic>
      <xdr:sp macro="" textlink="">
        <xdr:nvSpPr>
          <xdr:cNvPr id="15" name="TextBox 14">
            <a:hlinkClick xmlns:r="http://schemas.openxmlformats.org/officeDocument/2006/relationships" r:id="rId7"/>
            <a:extLst>
              <a:ext uri="{FF2B5EF4-FFF2-40B4-BE49-F238E27FC236}">
                <a16:creationId xmlns:a16="http://schemas.microsoft.com/office/drawing/2014/main" id="{A1EF5C98-B3F2-C6D9-DDA3-910BBEE3BCF6}"/>
              </a:ext>
            </a:extLst>
          </xdr:cNvPr>
          <xdr:cNvSpPr txBox="1"/>
        </xdr:nvSpPr>
        <xdr:spPr>
          <a:xfrm>
            <a:off x="123826" y="981075"/>
            <a:ext cx="6200775" cy="266700"/>
          </a:xfrm>
          <a:prstGeom prst="rect">
            <a:avLst/>
          </a:prstGeom>
          <a:solidFill>
            <a:srgbClr val="006747"/>
          </a:solidFill>
          <a:ln w="9525" cmpd="sng">
            <a:solidFill>
              <a:srgbClr val="006747"/>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E" sz="1400">
                <a:solidFill>
                  <a:schemeClr val="bg1"/>
                </a:solidFill>
                <a:effectLst/>
                <a:latin typeface="Source Sans Pro" panose="020B0503030403020204" pitchFamily="34" charset="0"/>
                <a:ea typeface="Source Sans Pro" panose="020B0503030403020204" pitchFamily="34" charset="0"/>
                <a:cs typeface="+mn-cs"/>
              </a:rPr>
              <a:t>Lactose - Sequential/High Sensitivity</a:t>
            </a:r>
            <a:r>
              <a:rPr lang="en-IE" sz="1400" baseline="0">
                <a:solidFill>
                  <a:schemeClr val="bg1"/>
                </a:solidFill>
                <a:effectLst/>
                <a:latin typeface="Source Sans Pro" panose="020B0503030403020204" pitchFamily="34" charset="0"/>
                <a:ea typeface="Source Sans Pro" panose="020B0503030403020204" pitchFamily="34" charset="0"/>
                <a:cs typeface="+mn-cs"/>
              </a:rPr>
              <a:t> </a:t>
            </a:r>
            <a:r>
              <a:rPr lang="en-IE" sz="1400" b="0">
                <a:solidFill>
                  <a:schemeClr val="bg1"/>
                </a:solidFill>
                <a:effectLst/>
                <a:latin typeface="Source Sans Pro" panose="020B0503030403020204" pitchFamily="34" charset="0"/>
                <a:ea typeface="Source Sans Pro" panose="020B0503030403020204" pitchFamily="34" charset="0"/>
                <a:cs typeface="+mn-cs"/>
              </a:rPr>
              <a:t>(K-</a:t>
            </a:r>
            <a:r>
              <a:rPr lang="en-IE" sz="1400">
                <a:solidFill>
                  <a:schemeClr val="bg1"/>
                </a:solidFill>
                <a:effectLst/>
                <a:latin typeface="Source Sans Pro" panose="020B0503030403020204" pitchFamily="34" charset="0"/>
                <a:ea typeface="Source Sans Pro" panose="020B0503030403020204" pitchFamily="34" charset="0"/>
                <a:cs typeface="+mn-cs"/>
              </a:rPr>
              <a:t>LOLAC</a:t>
            </a:r>
            <a:r>
              <a:rPr lang="en-IE" sz="1400" b="0">
                <a:solidFill>
                  <a:schemeClr val="bg1"/>
                </a:solidFill>
                <a:effectLst/>
                <a:latin typeface="Source Sans Pro" panose="020B0503030403020204" pitchFamily="34" charset="0"/>
                <a:ea typeface="Source Sans Pro" panose="020B0503030403020204" pitchFamily="34" charset="0"/>
                <a:cs typeface="+mn-cs"/>
              </a:rPr>
              <a:t>) - Creep</a:t>
            </a:r>
            <a:r>
              <a:rPr lang="en-IE" sz="1400" b="0" baseline="0">
                <a:solidFill>
                  <a:schemeClr val="bg1"/>
                </a:solidFill>
                <a:effectLst/>
                <a:latin typeface="Source Sans Pro" panose="020B0503030403020204" pitchFamily="34" charset="0"/>
                <a:ea typeface="Source Sans Pro" panose="020B0503030403020204" pitchFamily="34" charset="0"/>
                <a:cs typeface="+mn-cs"/>
              </a:rPr>
              <a:t> Calculation</a:t>
            </a:r>
            <a:endParaRPr lang="en-IE" sz="1400" b="0">
              <a:solidFill>
                <a:schemeClr val="bg1"/>
              </a:solidFill>
              <a:latin typeface="Source Sans Pro" panose="020B0503030403020204" pitchFamily="34" charset="0"/>
              <a:ea typeface="Source Sans Pro" panose="020B0503030403020204" pitchFamily="34" charset="0"/>
            </a:endParaRP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cap="flat" cmpd="sng" algn="ctr">
              <a:solidFill>
                <a:srgbClr xmlns:mc="http://schemas.openxmlformats.org/markup-compatibility/2006" val="0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infomz@neogen.com" TargetMode="External"/><Relationship Id="rId7" Type="http://schemas.openxmlformats.org/officeDocument/2006/relationships/comments" Target="../comments1.xml"/><Relationship Id="rId2" Type="http://schemas.openxmlformats.org/officeDocument/2006/relationships/hyperlink" Target="https://support.megazyme.com/support/home" TargetMode="External"/><Relationship Id="rId1" Type="http://schemas.openxmlformats.org/officeDocument/2006/relationships/hyperlink" Target="https://www.megazyme.com/"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R46"/>
  <sheetViews>
    <sheetView topLeftCell="A9" zoomScaleNormal="100" workbookViewId="0">
      <selection activeCell="K9" sqref="K9"/>
    </sheetView>
  </sheetViews>
  <sheetFormatPr defaultColWidth="12.28515625" defaultRowHeight="15"/>
  <cols>
    <col min="1" max="2" width="1.7109375" style="68" customWidth="1"/>
    <col min="3" max="3" width="9.7109375" style="71" customWidth="1"/>
    <col min="4" max="4" width="17.140625" style="68" customWidth="1"/>
    <col min="5" max="5" width="8.42578125" style="68" customWidth="1"/>
    <col min="6" max="7" width="8.28515625" style="68" customWidth="1"/>
    <col min="8" max="8" width="10.85546875" style="68" customWidth="1"/>
    <col min="9" max="9" width="11.140625" style="68" customWidth="1"/>
    <col min="10" max="10" width="8.28515625" style="68" customWidth="1"/>
    <col min="11" max="11" width="7.7109375" style="68" customWidth="1"/>
    <col min="12" max="12" width="1.42578125" style="68" customWidth="1"/>
    <col min="13" max="13" width="9.42578125" style="68" customWidth="1"/>
    <col min="14" max="14" width="8.7109375" style="68" customWidth="1"/>
    <col min="15" max="15" width="8.28515625" style="68" customWidth="1"/>
    <col min="16" max="17" width="11.42578125" style="68" customWidth="1"/>
    <col min="18" max="18" width="6.7109375" style="68" customWidth="1"/>
    <col min="19" max="19" width="73.140625" style="68" customWidth="1"/>
    <col min="20" max="16384" width="12.28515625" style="68"/>
  </cols>
  <sheetData>
    <row r="1" spans="2:18" ht="7.9" customHeight="1"/>
    <row r="2" spans="2:18" ht="13.9" customHeight="1">
      <c r="B2" s="3"/>
      <c r="C2" s="7"/>
      <c r="D2" s="3"/>
      <c r="E2" s="3"/>
      <c r="F2" s="3"/>
      <c r="G2" s="3"/>
      <c r="H2" s="3"/>
      <c r="I2" s="3"/>
      <c r="J2" s="3"/>
      <c r="K2" s="3"/>
      <c r="L2" s="3"/>
      <c r="M2" s="3"/>
      <c r="N2" s="3"/>
      <c r="O2" s="3"/>
      <c r="P2" s="3"/>
      <c r="Q2" s="3"/>
      <c r="R2" s="3"/>
    </row>
    <row r="3" spans="2:18" ht="27" customHeight="1">
      <c r="B3" s="3"/>
      <c r="C3" s="7"/>
      <c r="D3" s="18"/>
      <c r="E3" s="18"/>
      <c r="F3" s="18"/>
      <c r="G3" s="18"/>
      <c r="H3" s="18"/>
      <c r="I3" s="18"/>
      <c r="J3" s="18"/>
      <c r="K3" s="18"/>
      <c r="L3" s="18"/>
      <c r="M3" s="18"/>
      <c r="N3" s="18"/>
      <c r="O3" s="44"/>
      <c r="P3" s="3"/>
      <c r="Q3" s="3"/>
      <c r="R3" s="3"/>
    </row>
    <row r="4" spans="2:18" ht="27" customHeight="1">
      <c r="B4" s="3"/>
      <c r="C4" s="7"/>
      <c r="D4" s="18"/>
      <c r="E4" s="18"/>
      <c r="F4" s="18"/>
      <c r="G4" s="18"/>
      <c r="H4" s="18"/>
      <c r="I4" s="18"/>
      <c r="J4" s="18"/>
      <c r="K4" s="18"/>
      <c r="L4" s="18"/>
      <c r="M4" s="18"/>
      <c r="N4" s="18"/>
      <c r="O4" s="44"/>
      <c r="P4" s="3"/>
      <c r="Q4" s="3"/>
      <c r="R4" s="3"/>
    </row>
    <row r="5" spans="2:18" ht="40.5" customHeight="1">
      <c r="B5" s="3"/>
      <c r="C5" s="7"/>
      <c r="D5" s="26"/>
      <c r="E5" s="26"/>
      <c r="F5" s="26"/>
      <c r="G5" s="26"/>
      <c r="H5" s="26"/>
      <c r="I5" s="26"/>
      <c r="J5" s="26"/>
      <c r="K5" s="26"/>
      <c r="L5" s="26"/>
      <c r="M5" s="26"/>
      <c r="N5" s="26"/>
      <c r="O5" s="44"/>
      <c r="P5" s="3"/>
      <c r="Q5" s="3"/>
      <c r="R5" s="3"/>
    </row>
    <row r="6" spans="2:18" ht="13.9" customHeight="1">
      <c r="B6" s="3"/>
      <c r="C6" s="7"/>
      <c r="D6" s="3"/>
      <c r="E6" s="3"/>
      <c r="F6" s="3"/>
      <c r="G6" s="3"/>
      <c r="H6" s="3"/>
      <c r="I6" s="3"/>
      <c r="J6" s="3"/>
      <c r="K6" s="3"/>
      <c r="L6" s="3"/>
      <c r="M6" s="3"/>
      <c r="N6" s="3"/>
      <c r="O6" s="44"/>
      <c r="P6" s="3"/>
      <c r="Q6" s="3"/>
      <c r="R6" s="3"/>
    </row>
    <row r="7" spans="2:18" ht="43.15" customHeight="1">
      <c r="B7" s="3"/>
      <c r="C7" s="45" t="s">
        <v>19</v>
      </c>
      <c r="D7" s="23"/>
      <c r="E7" s="23"/>
      <c r="F7" s="23"/>
      <c r="G7" s="23"/>
      <c r="H7" s="23"/>
      <c r="I7" s="23"/>
      <c r="J7" s="23"/>
      <c r="K7" s="23"/>
      <c r="L7" s="23"/>
      <c r="M7" s="23"/>
      <c r="N7" s="23"/>
      <c r="O7" s="44"/>
      <c r="P7" s="3"/>
      <c r="Q7" s="3"/>
      <c r="R7" s="3"/>
    </row>
    <row r="8" spans="2:18" ht="105.75" customHeight="1">
      <c r="B8" s="3"/>
      <c r="C8" s="78" t="s">
        <v>43</v>
      </c>
      <c r="D8" s="79"/>
      <c r="E8" s="79"/>
      <c r="F8" s="79"/>
      <c r="G8" s="79"/>
      <c r="H8" s="79"/>
      <c r="I8" s="79"/>
      <c r="J8" s="79"/>
      <c r="K8" s="79"/>
      <c r="L8" s="79"/>
      <c r="M8" s="79"/>
      <c r="N8" s="79"/>
      <c r="O8" s="79"/>
      <c r="P8" s="3"/>
      <c r="Q8" s="3"/>
      <c r="R8" s="3"/>
    </row>
    <row r="9" spans="2:18" ht="48" customHeight="1">
      <c r="B9" s="3"/>
      <c r="C9" s="45" t="s">
        <v>21</v>
      </c>
      <c r="D9" s="24"/>
      <c r="E9" s="24"/>
      <c r="F9" s="24"/>
      <c r="G9" s="24"/>
      <c r="H9" s="24"/>
      <c r="I9" s="24"/>
      <c r="J9" s="24"/>
      <c r="K9" s="24"/>
      <c r="L9" s="24"/>
      <c r="M9" s="24"/>
      <c r="N9" s="24"/>
      <c r="O9" s="3"/>
      <c r="P9" s="3"/>
      <c r="Q9" s="3"/>
      <c r="R9" s="3"/>
    </row>
    <row r="10" spans="2:18" ht="18.75">
      <c r="B10" s="3"/>
      <c r="C10" s="40" t="s">
        <v>36</v>
      </c>
      <c r="D10" s="24"/>
      <c r="E10" s="24"/>
      <c r="F10" s="24"/>
      <c r="G10" s="24"/>
      <c r="H10" s="24"/>
      <c r="I10" s="24"/>
      <c r="J10" s="24"/>
      <c r="K10" s="24"/>
      <c r="L10" s="24"/>
      <c r="M10" s="24"/>
      <c r="N10" s="24"/>
      <c r="O10" s="3"/>
      <c r="P10" s="3"/>
      <c r="Q10" s="3"/>
      <c r="R10" s="3"/>
    </row>
    <row r="11" spans="2:18" ht="17.25">
      <c r="B11" s="3"/>
      <c r="C11" s="40" t="s">
        <v>26</v>
      </c>
      <c r="D11" s="24"/>
      <c r="E11" s="24"/>
      <c r="F11" s="24"/>
      <c r="G11" s="24"/>
      <c r="H11" s="24"/>
      <c r="I11" s="24"/>
      <c r="J11" s="24"/>
      <c r="K11" s="24"/>
      <c r="L11" s="24"/>
      <c r="M11" s="24"/>
      <c r="N11" s="24"/>
      <c r="O11" s="3"/>
      <c r="P11" s="3"/>
      <c r="Q11" s="3"/>
      <c r="R11" s="3"/>
    </row>
    <row r="12" spans="2:18">
      <c r="B12" s="3"/>
      <c r="C12" s="7"/>
      <c r="D12" s="24"/>
      <c r="E12" s="24"/>
      <c r="F12" s="24"/>
      <c r="G12" s="24"/>
      <c r="H12" s="24"/>
      <c r="I12" s="24"/>
      <c r="J12" s="24"/>
      <c r="K12" s="24"/>
      <c r="L12" s="24"/>
      <c r="M12" s="24"/>
      <c r="N12" s="24"/>
      <c r="O12" s="3"/>
      <c r="P12" s="3"/>
      <c r="Q12" s="3"/>
      <c r="R12" s="3"/>
    </row>
    <row r="13" spans="2:18" ht="46.15" customHeight="1">
      <c r="B13" s="3"/>
      <c r="C13" s="7"/>
      <c r="D13" s="24"/>
      <c r="E13" s="24"/>
      <c r="F13" s="24"/>
      <c r="G13" s="24"/>
      <c r="H13" s="24"/>
      <c r="I13" s="24"/>
      <c r="J13" s="24"/>
      <c r="K13" s="24"/>
      <c r="L13" s="24"/>
      <c r="M13" s="24"/>
      <c r="N13" s="24"/>
      <c r="O13" s="3"/>
      <c r="P13" s="3"/>
      <c r="Q13" s="3"/>
      <c r="R13" s="3"/>
    </row>
    <row r="14" spans="2:18">
      <c r="B14" s="3"/>
      <c r="C14" s="7"/>
      <c r="D14" s="43" t="s">
        <v>14</v>
      </c>
      <c r="E14" s="46"/>
      <c r="F14" s="47"/>
      <c r="G14" s="47"/>
      <c r="H14" s="48"/>
      <c r="I14" s="24"/>
      <c r="J14" s="24"/>
      <c r="K14" s="24"/>
      <c r="L14" s="24"/>
      <c r="M14" s="24"/>
      <c r="N14" s="24"/>
      <c r="O14" s="3"/>
      <c r="P14" s="3"/>
      <c r="Q14" s="3"/>
      <c r="R14" s="3"/>
    </row>
    <row r="15" spans="2:18" ht="24.4" customHeight="1">
      <c r="B15" s="3"/>
      <c r="C15" s="7"/>
      <c r="D15" s="2"/>
      <c r="E15" s="4" t="s">
        <v>15</v>
      </c>
      <c r="F15" s="4"/>
      <c r="G15" s="2"/>
      <c r="H15" s="3"/>
      <c r="I15" s="3"/>
      <c r="J15" s="3"/>
      <c r="K15" s="3"/>
      <c r="L15" s="3"/>
      <c r="M15" s="3"/>
      <c r="N15" s="3"/>
      <c r="O15" s="3"/>
      <c r="P15" s="3"/>
      <c r="Q15" s="3"/>
      <c r="R15" s="3"/>
    </row>
    <row r="16" spans="2:18" ht="19.5">
      <c r="B16" s="3"/>
      <c r="C16" s="7"/>
      <c r="D16" s="3"/>
      <c r="E16" s="76" t="s">
        <v>40</v>
      </c>
      <c r="F16" s="76" t="s">
        <v>41</v>
      </c>
      <c r="G16" s="76" t="s">
        <v>42</v>
      </c>
      <c r="H16" s="3"/>
      <c r="I16" s="3"/>
      <c r="J16" s="3"/>
      <c r="K16" s="3"/>
      <c r="L16" s="3"/>
      <c r="M16" s="3"/>
      <c r="N16" s="3"/>
      <c r="O16" s="3"/>
      <c r="P16" s="3"/>
      <c r="Q16" s="3"/>
      <c r="R16" s="3"/>
    </row>
    <row r="17" spans="2:18">
      <c r="B17" s="3"/>
      <c r="C17" s="7"/>
      <c r="D17" s="3">
        <v>1</v>
      </c>
      <c r="E17" s="49"/>
      <c r="F17" s="49"/>
      <c r="G17" s="49"/>
      <c r="H17" s="3"/>
      <c r="I17" s="3"/>
      <c r="J17" s="3"/>
      <c r="K17" s="3"/>
      <c r="L17" s="3"/>
      <c r="M17" s="3"/>
      <c r="N17" s="3"/>
      <c r="O17" s="3"/>
      <c r="P17" s="3"/>
      <c r="Q17" s="3"/>
      <c r="R17" s="3"/>
    </row>
    <row r="18" spans="2:18">
      <c r="B18" s="3"/>
      <c r="C18" s="7"/>
      <c r="D18" s="3">
        <v>2</v>
      </c>
      <c r="E18" s="49"/>
      <c r="F18" s="49"/>
      <c r="G18" s="49"/>
      <c r="H18" s="3"/>
      <c r="I18" s="3"/>
      <c r="J18" s="3"/>
      <c r="K18" s="3"/>
      <c r="L18" s="3"/>
      <c r="M18" s="3"/>
      <c r="N18" s="3"/>
      <c r="O18" s="3"/>
      <c r="P18" s="3"/>
      <c r="Q18" s="3"/>
      <c r="R18" s="3"/>
    </row>
    <row r="19" spans="2:18">
      <c r="B19" s="3"/>
      <c r="C19" s="7"/>
      <c r="D19" s="3"/>
      <c r="E19" s="3"/>
      <c r="F19" s="3"/>
      <c r="G19" s="3"/>
      <c r="H19" s="3"/>
      <c r="I19" s="3"/>
      <c r="J19" s="3"/>
      <c r="K19" s="3"/>
      <c r="L19" s="3"/>
      <c r="M19" s="3"/>
      <c r="N19" s="3"/>
      <c r="O19" s="3"/>
      <c r="P19" s="3"/>
      <c r="Q19" s="3"/>
      <c r="R19" s="3"/>
    </row>
    <row r="20" spans="2:18">
      <c r="B20" s="3"/>
      <c r="C20" s="7"/>
      <c r="D20" s="3"/>
      <c r="E20" s="4" t="s">
        <v>16</v>
      </c>
      <c r="F20" s="4"/>
      <c r="G20" s="3"/>
      <c r="H20" s="3"/>
      <c r="I20" s="3"/>
      <c r="J20" s="3"/>
      <c r="K20" s="3"/>
      <c r="L20" s="3"/>
      <c r="M20" s="4" t="s">
        <v>1</v>
      </c>
      <c r="N20" s="27"/>
      <c r="O20" s="3"/>
      <c r="P20" s="3"/>
      <c r="Q20" s="3"/>
      <c r="R20" s="3"/>
    </row>
    <row r="21" spans="2:18" ht="86.25" customHeight="1">
      <c r="B21" s="3"/>
      <c r="C21" s="7"/>
      <c r="D21" s="8" t="s">
        <v>0</v>
      </c>
      <c r="E21" s="77" t="s">
        <v>40</v>
      </c>
      <c r="F21" s="37" t="s">
        <v>13</v>
      </c>
      <c r="G21" s="37" t="s">
        <v>32</v>
      </c>
      <c r="H21" s="37" t="s">
        <v>34</v>
      </c>
      <c r="I21" s="13" t="s">
        <v>17</v>
      </c>
      <c r="J21" s="13" t="s">
        <v>18</v>
      </c>
      <c r="K21" s="3"/>
      <c r="L21" s="50"/>
      <c r="M21" s="67" t="s">
        <v>31</v>
      </c>
      <c r="N21" s="13" t="s">
        <v>29</v>
      </c>
      <c r="O21" s="13" t="s">
        <v>2</v>
      </c>
      <c r="P21" s="13" t="s">
        <v>30</v>
      </c>
      <c r="Q21" s="13" t="s">
        <v>38</v>
      </c>
      <c r="R21" s="3"/>
    </row>
    <row r="22" spans="2:18">
      <c r="B22" s="3"/>
      <c r="C22" s="7"/>
      <c r="D22" s="51"/>
      <c r="E22" s="51"/>
      <c r="F22" s="49"/>
      <c r="G22" s="49"/>
      <c r="H22" s="12"/>
      <c r="I22" s="52">
        <v>0.1</v>
      </c>
      <c r="J22" s="51">
        <v>5.4</v>
      </c>
      <c r="K22" s="3"/>
      <c r="L22" s="3"/>
      <c r="M22" s="12" t="s">
        <v>20</v>
      </c>
      <c r="N22" s="32"/>
      <c r="O22" s="53"/>
      <c r="P22" s="32" t="s">
        <v>20</v>
      </c>
      <c r="Q22" s="32" t="s">
        <v>20</v>
      </c>
      <c r="R22" s="3"/>
    </row>
    <row r="23" spans="2:18">
      <c r="B23" s="3"/>
      <c r="C23" s="7"/>
      <c r="D23" s="51"/>
      <c r="E23" s="51"/>
      <c r="F23" s="49"/>
      <c r="G23" s="49"/>
      <c r="H23" s="12"/>
      <c r="I23" s="52">
        <v>0.1</v>
      </c>
      <c r="J23" s="51">
        <v>5.4</v>
      </c>
      <c r="K23" s="3"/>
      <c r="L23" s="3"/>
      <c r="M23" s="12" t="s">
        <v>20</v>
      </c>
      <c r="N23" s="32"/>
      <c r="O23" s="53"/>
      <c r="P23" s="32" t="s">
        <v>20</v>
      </c>
      <c r="Q23" s="32" t="s">
        <v>20</v>
      </c>
      <c r="R23" s="3"/>
    </row>
    <row r="24" spans="2:18">
      <c r="B24" s="3"/>
      <c r="C24" s="7"/>
      <c r="D24" s="51"/>
      <c r="E24" s="51"/>
      <c r="F24" s="49"/>
      <c r="G24" s="49"/>
      <c r="H24" s="12"/>
      <c r="I24" s="52">
        <v>0.1</v>
      </c>
      <c r="J24" s="51">
        <v>5.4</v>
      </c>
      <c r="K24" s="3"/>
      <c r="L24" s="3"/>
      <c r="M24" s="12" t="s">
        <v>20</v>
      </c>
      <c r="N24" s="32"/>
      <c r="O24" s="53"/>
      <c r="P24" s="32" t="s">
        <v>20</v>
      </c>
      <c r="Q24" s="32" t="s">
        <v>20</v>
      </c>
      <c r="R24" s="3"/>
    </row>
    <row r="25" spans="2:18">
      <c r="B25" s="3"/>
      <c r="C25" s="7"/>
      <c r="D25" s="25"/>
      <c r="E25" s="25"/>
      <c r="F25" s="25"/>
      <c r="G25" s="25"/>
      <c r="H25" s="25"/>
      <c r="I25" s="25"/>
      <c r="J25" s="25"/>
      <c r="K25" s="25"/>
      <c r="L25" s="25"/>
      <c r="M25" s="25"/>
      <c r="N25" s="25"/>
      <c r="O25" s="3"/>
      <c r="P25" s="3"/>
      <c r="Q25" s="3"/>
      <c r="R25" s="3"/>
    </row>
    <row r="26" spans="2:18">
      <c r="B26" s="3"/>
      <c r="C26" s="7"/>
      <c r="D26" s="25"/>
      <c r="E26" s="25"/>
      <c r="F26" s="25"/>
      <c r="G26" s="25"/>
      <c r="H26" s="25"/>
      <c r="I26" s="25"/>
      <c r="J26" s="25"/>
      <c r="K26" s="25"/>
      <c r="L26" s="25"/>
      <c r="M26" s="25"/>
      <c r="N26" s="25"/>
      <c r="O26" s="3"/>
      <c r="P26" s="3"/>
      <c r="Q26" s="3"/>
      <c r="R26" s="3"/>
    </row>
    <row r="27" spans="2:18">
      <c r="B27" s="3"/>
      <c r="C27" s="7"/>
      <c r="D27" s="25"/>
      <c r="E27" s="25"/>
      <c r="F27" s="25"/>
      <c r="G27" s="25"/>
      <c r="H27" s="25"/>
      <c r="I27" s="25"/>
      <c r="J27" s="25"/>
      <c r="K27" s="25"/>
      <c r="L27" s="25"/>
      <c r="M27" s="25"/>
      <c r="N27" s="25"/>
      <c r="O27" s="3"/>
      <c r="P27" s="3"/>
      <c r="Q27" s="3"/>
      <c r="R27" s="3"/>
    </row>
    <row r="28" spans="2:18">
      <c r="B28" s="3"/>
      <c r="C28" s="7"/>
      <c r="D28" s="25"/>
      <c r="E28" s="25"/>
      <c r="F28" s="25"/>
      <c r="G28" s="25"/>
      <c r="H28" s="25"/>
      <c r="I28" s="25"/>
      <c r="J28" s="25"/>
      <c r="K28" s="25"/>
      <c r="L28" s="25"/>
      <c r="M28" s="25"/>
      <c r="N28" s="25"/>
      <c r="O28" s="3"/>
      <c r="P28" s="3"/>
      <c r="Q28" s="3"/>
      <c r="R28" s="3"/>
    </row>
    <row r="29" spans="2:18">
      <c r="B29" s="3"/>
      <c r="C29" s="7"/>
      <c r="D29" s="25"/>
      <c r="E29" s="25"/>
      <c r="F29" s="25"/>
      <c r="G29" s="25"/>
      <c r="H29" s="25"/>
      <c r="I29" s="25"/>
      <c r="J29" s="25"/>
      <c r="K29" s="25"/>
      <c r="L29" s="25"/>
      <c r="M29" s="25"/>
      <c r="N29" s="25"/>
      <c r="O29" s="3"/>
      <c r="P29" s="3"/>
      <c r="Q29" s="3"/>
      <c r="R29" s="3"/>
    </row>
    <row r="30" spans="2:18">
      <c r="B30" s="3"/>
      <c r="C30" s="7"/>
      <c r="D30" s="25"/>
      <c r="E30" s="25"/>
      <c r="F30" s="25"/>
      <c r="G30" s="25"/>
      <c r="H30" s="25"/>
      <c r="I30" s="25"/>
      <c r="J30" s="25"/>
      <c r="K30" s="25"/>
      <c r="L30" s="25"/>
      <c r="M30" s="25"/>
      <c r="N30" s="25"/>
      <c r="O30" s="3"/>
      <c r="P30" s="3"/>
      <c r="Q30" s="3"/>
      <c r="R30" s="3"/>
    </row>
    <row r="31" spans="2:18">
      <c r="B31" s="3"/>
      <c r="C31" s="7"/>
      <c r="D31" s="25"/>
      <c r="E31" s="25"/>
      <c r="F31" s="25"/>
      <c r="G31" s="25"/>
      <c r="H31" s="25"/>
      <c r="I31" s="25"/>
      <c r="J31" s="25"/>
      <c r="K31" s="25"/>
      <c r="L31" s="25"/>
      <c r="M31" s="25"/>
      <c r="N31" s="25"/>
      <c r="O31" s="3"/>
      <c r="P31" s="3"/>
      <c r="Q31" s="3"/>
      <c r="R31" s="3"/>
    </row>
    <row r="32" spans="2:18">
      <c r="B32" s="3"/>
      <c r="C32" s="7"/>
      <c r="D32" s="25"/>
      <c r="E32" s="25"/>
      <c r="F32" s="25"/>
      <c r="G32" s="25"/>
      <c r="H32" s="25"/>
      <c r="I32" s="25"/>
      <c r="J32" s="25"/>
      <c r="K32" s="25"/>
      <c r="L32" s="25"/>
      <c r="M32" s="25"/>
      <c r="N32" s="25"/>
      <c r="O32" s="3"/>
      <c r="P32" s="3"/>
      <c r="Q32" s="3"/>
      <c r="R32" s="3"/>
    </row>
    <row r="33" spans="2:18">
      <c r="B33" s="3"/>
      <c r="C33" s="7"/>
      <c r="D33" s="25"/>
      <c r="E33" s="25"/>
      <c r="F33" s="25"/>
      <c r="G33" s="25"/>
      <c r="H33" s="25"/>
      <c r="I33" s="25"/>
      <c r="J33" s="25"/>
      <c r="K33" s="25"/>
      <c r="L33" s="25"/>
      <c r="M33" s="25"/>
      <c r="N33" s="25"/>
      <c r="O33" s="3"/>
      <c r="P33" s="3"/>
      <c r="Q33" s="3"/>
      <c r="R33" s="3"/>
    </row>
    <row r="34" spans="2:18">
      <c r="B34" s="3"/>
      <c r="C34" s="7"/>
      <c r="D34" s="25"/>
      <c r="E34" s="25"/>
      <c r="F34" s="25"/>
      <c r="G34" s="25"/>
      <c r="H34" s="25"/>
      <c r="I34" s="25"/>
      <c r="J34" s="25"/>
      <c r="K34" s="25"/>
      <c r="L34" s="25"/>
      <c r="M34" s="25"/>
      <c r="N34" s="25"/>
      <c r="O34" s="3"/>
      <c r="P34" s="3"/>
      <c r="Q34" s="3"/>
      <c r="R34" s="3"/>
    </row>
    <row r="35" spans="2:18" ht="42" customHeight="1">
      <c r="B35" s="3"/>
      <c r="C35" s="7"/>
      <c r="D35" s="25"/>
      <c r="E35" s="25"/>
      <c r="F35" s="25"/>
      <c r="G35" s="25"/>
      <c r="H35" s="25"/>
      <c r="I35" s="25"/>
      <c r="J35" s="25"/>
      <c r="K35" s="25"/>
      <c r="L35" s="25"/>
      <c r="M35" s="25"/>
      <c r="N35" s="25"/>
      <c r="O35" s="3"/>
      <c r="P35" s="3"/>
      <c r="Q35" s="3"/>
      <c r="R35" s="3"/>
    </row>
    <row r="36" spans="2:18" ht="16.899999999999999" customHeight="1">
      <c r="B36" s="3"/>
      <c r="C36" s="54" t="s">
        <v>4</v>
      </c>
      <c r="D36" s="39"/>
      <c r="E36" s="39"/>
      <c r="F36" s="39"/>
      <c r="G36" s="39"/>
      <c r="H36" s="39"/>
      <c r="I36" s="39"/>
      <c r="J36" s="39"/>
      <c r="K36" s="39"/>
      <c r="L36" s="39"/>
      <c r="M36" s="39"/>
      <c r="N36" s="39"/>
      <c r="O36" s="40"/>
      <c r="P36" s="3"/>
      <c r="Q36" s="3"/>
      <c r="R36" s="3"/>
    </row>
    <row r="37" spans="2:18" ht="25.15" customHeight="1">
      <c r="B37" s="6"/>
      <c r="C37" s="55" t="s">
        <v>5</v>
      </c>
      <c r="D37" s="41"/>
      <c r="E37" s="41"/>
      <c r="F37" s="41"/>
      <c r="G37" s="41"/>
      <c r="H37" s="41"/>
      <c r="I37" s="2"/>
      <c r="J37" s="41"/>
      <c r="K37" s="41"/>
      <c r="L37" s="41"/>
      <c r="M37" s="41"/>
      <c r="N37" s="41"/>
      <c r="O37" s="41"/>
      <c r="P37" s="6"/>
      <c r="Q37" s="6"/>
      <c r="R37" s="6"/>
    </row>
    <row r="38" spans="2:18" ht="29.45" customHeight="1">
      <c r="B38" s="6"/>
      <c r="C38" s="80" t="s">
        <v>6</v>
      </c>
      <c r="D38" s="81"/>
      <c r="E38" s="81"/>
      <c r="F38" s="82"/>
      <c r="G38" s="82"/>
      <c r="H38" s="56"/>
      <c r="I38" s="41"/>
      <c r="J38" s="56"/>
      <c r="K38" s="56"/>
      <c r="L38" s="56"/>
      <c r="M38" s="56"/>
      <c r="N38" s="56"/>
      <c r="O38" s="41"/>
      <c r="P38" s="6"/>
      <c r="Q38" s="6"/>
      <c r="R38" s="6"/>
    </row>
    <row r="39" spans="2:18" ht="36" customHeight="1">
      <c r="B39" s="6"/>
      <c r="C39" s="81"/>
      <c r="D39" s="81"/>
      <c r="E39" s="81"/>
      <c r="F39" s="82"/>
      <c r="G39" s="82"/>
      <c r="H39" s="56"/>
      <c r="I39" s="57" t="s">
        <v>7</v>
      </c>
      <c r="J39" s="56"/>
      <c r="K39" s="56"/>
      <c r="L39" s="56"/>
      <c r="M39" s="56"/>
      <c r="N39" s="56"/>
      <c r="O39" s="57"/>
      <c r="P39" s="6"/>
      <c r="Q39" s="6"/>
      <c r="R39" s="6"/>
    </row>
    <row r="40" spans="2:18" ht="31.15" customHeight="1">
      <c r="B40" s="6"/>
      <c r="C40" s="40" t="s">
        <v>3</v>
      </c>
      <c r="D40" s="40"/>
      <c r="E40" s="40"/>
      <c r="F40" s="40"/>
      <c r="G40" s="40"/>
      <c r="H40" s="40"/>
      <c r="I40" s="58"/>
      <c r="J40" s="40"/>
      <c r="K40" s="40"/>
      <c r="L40" s="40"/>
      <c r="M40" s="40"/>
      <c r="N40" s="40"/>
      <c r="O40" s="58"/>
      <c r="P40" s="6"/>
      <c r="Q40" s="6"/>
      <c r="R40" s="6"/>
    </row>
    <row r="41" spans="2:18" ht="16.899999999999999" customHeight="1">
      <c r="B41" s="6"/>
      <c r="C41" s="42" t="s">
        <v>8</v>
      </c>
      <c r="D41" s="40"/>
      <c r="E41" s="40"/>
      <c r="F41" s="40"/>
      <c r="G41" s="40"/>
      <c r="H41" s="40"/>
      <c r="I41" s="57" t="s">
        <v>27</v>
      </c>
      <c r="J41" s="40"/>
      <c r="K41" s="40"/>
      <c r="L41" s="40"/>
      <c r="M41" s="40"/>
      <c r="N41" s="40"/>
      <c r="O41" s="57"/>
      <c r="P41" s="6"/>
      <c r="Q41" s="6"/>
      <c r="R41" s="6"/>
    </row>
    <row r="42" spans="2:18" ht="16.899999999999999" customHeight="1">
      <c r="B42" s="6"/>
      <c r="C42" s="55" t="s">
        <v>9</v>
      </c>
      <c r="D42" s="40"/>
      <c r="E42" s="40"/>
      <c r="F42" s="40"/>
      <c r="G42" s="40"/>
      <c r="H42" s="40"/>
      <c r="I42" s="57" t="s">
        <v>28</v>
      </c>
      <c r="J42" s="40"/>
      <c r="K42" s="40"/>
      <c r="L42" s="40"/>
      <c r="M42" s="40"/>
      <c r="N42" s="40"/>
      <c r="O42" s="57"/>
      <c r="P42" s="6"/>
      <c r="Q42" s="6"/>
      <c r="R42" s="6"/>
    </row>
    <row r="43" spans="2:18" ht="16.899999999999999" customHeight="1">
      <c r="B43" s="6"/>
      <c r="C43" s="73"/>
      <c r="D43" s="73"/>
      <c r="E43" s="73"/>
      <c r="F43" s="73"/>
      <c r="G43" s="73"/>
      <c r="H43" s="73"/>
      <c r="I43" s="73"/>
      <c r="J43" s="73"/>
      <c r="K43" s="73"/>
      <c r="L43" s="40"/>
      <c r="M43" s="40"/>
      <c r="N43" s="40"/>
      <c r="O43"/>
      <c r="P43" s="6"/>
      <c r="Q43" s="6"/>
      <c r="R43" s="6"/>
    </row>
    <row r="44" spans="2:18" ht="16.899999999999999" customHeight="1">
      <c r="B44" s="6"/>
      <c r="C44" s="55"/>
      <c r="D44" s="40"/>
      <c r="E44" s="40"/>
      <c r="F44" s="40"/>
      <c r="G44" s="40"/>
      <c r="H44" s="40"/>
      <c r="I44" s="2"/>
      <c r="J44" s="40"/>
      <c r="K44" s="40"/>
      <c r="L44" s="40"/>
      <c r="M44" s="40"/>
      <c r="N44" s="40"/>
      <c r="O44" s="55"/>
      <c r="P44" s="55" t="s">
        <v>39</v>
      </c>
      <c r="Q44" s="6"/>
      <c r="R44" s="6"/>
    </row>
    <row r="45" spans="2:18" ht="73.5" customHeight="1">
      <c r="B45" s="6"/>
      <c r="C45" s="83" t="s">
        <v>37</v>
      </c>
      <c r="D45" s="84"/>
      <c r="E45" s="84"/>
      <c r="F45" s="84"/>
      <c r="G45" s="84"/>
      <c r="H45" s="84"/>
      <c r="I45" s="84"/>
      <c r="J45" s="84"/>
      <c r="K45" s="84"/>
      <c r="L45" s="84"/>
      <c r="M45" s="84"/>
      <c r="N45" s="84"/>
      <c r="O45" s="84"/>
      <c r="P45" s="84"/>
      <c r="Q45" s="84"/>
      <c r="R45" s="6"/>
    </row>
    <row r="46" spans="2:18" ht="400.15" customHeight="1">
      <c r="C46" s="68"/>
    </row>
  </sheetData>
  <sheetProtection algorithmName="SHA-512" hashValue="JBhyt4ktpo4LHcQb3XfrBGHFeBsFl5rFhopgGcPizFuo7BEv0PHClKsQJ8jIGeogcCsGkthOPkd1R3OXYjde9Q==" saltValue="3uXjw7EIJPadDT86Et3zwA==" spinCount="100000" sheet="1" objects="1" scenarios="1"/>
  <mergeCells count="3">
    <mergeCell ref="C8:O8"/>
    <mergeCell ref="C38:G39"/>
    <mergeCell ref="C45:Q45"/>
  </mergeCells>
  <phoneticPr fontId="0" type="noConversion"/>
  <dataValidations count="3">
    <dataValidation allowBlank="1" sqref="O1:O2 O40 D1:N7 C40 J44:K44 I40 O9:O19 I9:N14 O44:P44 P1:R19 O5:O7 C1:C36 C46:Q65534 H22:H24 J25:O37 D9:D14 E9:H13 A1:B1048576 L40:N44 S1:IW1048576 I25:I36 D44:H44 D25:H37 D43:K43 J40:K42 D40:H42 C42:C45 R25:R65534 Q25:Q44 P25:P43" xr:uid="{00000000-0002-0000-0000-000000000000}"/>
    <dataValidation type="decimal" errorStyle="warning" allowBlank="1" showErrorMessage="1" error="Please enter numeric values only." sqref="I17:I18" xr:uid="{00000000-0002-0000-0000-000001000000}">
      <formula1>0</formula1>
      <formula2>100</formula2>
    </dataValidation>
    <dataValidation type="decimal" allowBlank="1" showErrorMessage="1" error="Enter numeric values only" sqref="E14:H14 E17:G18 L22:L24 F22:G24 I22:J24 O22:O24" xr:uid="{00000000-0002-0000-0000-000002000000}">
      <formula1>0</formula1>
      <formula2>10000</formula2>
    </dataValidation>
  </dataValidations>
  <hyperlinks>
    <hyperlink ref="I39" r:id="rId1" xr:uid="{00000000-0004-0000-0000-000001000000}"/>
    <hyperlink ref="I41" r:id="rId2" xr:uid="{00000000-0004-0000-0000-000003000000}"/>
    <hyperlink ref="I42" r:id="rId3" xr:uid="{FCA527FF-4ED2-445C-BFAF-DC03CABCAD9F}"/>
  </hyperlinks>
  <pageMargins left="0.59055118110236227" right="0.59055118110236227" top="0.59055118110236227" bottom="0.98425196850393704" header="0.51181102362204722" footer="0.51181102362204722"/>
  <pageSetup paperSize="9" scale="87" orientation="landscape" horizontalDpi="360" verticalDpi="360" r:id="rId4"/>
  <headerFooter alignWithMargins="0">
    <oddFooter>&amp;LPrinted on &amp;D, Page &amp;P of &amp;N</oddFooter>
  </headerFooter>
  <rowBreaks count="1" manualBreakCount="1">
    <brk id="22" min="1" max="15" man="1"/>
  </rowBreaks>
  <drawing r:id="rId5"/>
  <legacyDrawing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V55"/>
  <sheetViews>
    <sheetView zoomScaleNormal="100" workbookViewId="0">
      <selection activeCell="M8" sqref="M8"/>
    </sheetView>
  </sheetViews>
  <sheetFormatPr defaultColWidth="12.28515625" defaultRowHeight="15"/>
  <cols>
    <col min="1" max="2" width="1.7109375" style="68" customWidth="1"/>
    <col min="3" max="3" width="4.7109375" style="68" customWidth="1"/>
    <col min="4" max="4" width="16.28515625" style="68" customWidth="1"/>
    <col min="5" max="10" width="10.7109375" style="68" customWidth="1"/>
    <col min="11" max="11" width="1.7109375" style="68" customWidth="1"/>
    <col min="12" max="12" width="10.42578125" style="68" hidden="1" customWidth="1"/>
    <col min="13" max="13" width="10.7109375" style="68" customWidth="1"/>
    <col min="14" max="14" width="10.42578125" style="68" hidden="1" customWidth="1"/>
    <col min="15" max="15" width="10.7109375" style="68" customWidth="1"/>
    <col min="16" max="16" width="1.7109375" style="68" customWidth="1"/>
    <col min="17" max="17" width="10.7109375" style="68" customWidth="1"/>
    <col min="18" max="18" width="9.7109375" style="68" hidden="1" customWidth="1"/>
    <col min="19" max="19" width="10.7109375" style="68" customWidth="1"/>
    <col min="20" max="20" width="10.7109375" style="68" hidden="1" customWidth="1"/>
    <col min="21" max="21" width="10.7109375" style="68" customWidth="1"/>
    <col min="22" max="22" width="2.42578125" style="68" customWidth="1"/>
    <col min="23" max="23" width="200.7109375" style="68" customWidth="1"/>
    <col min="24" max="16384" width="12.28515625" style="68"/>
  </cols>
  <sheetData>
    <row r="1" spans="2:22" ht="7.9" customHeight="1"/>
    <row r="2" spans="2:22" ht="116.25" customHeight="1">
      <c r="B2" s="3"/>
      <c r="C2" s="3"/>
      <c r="D2" s="3"/>
      <c r="E2" s="3"/>
      <c r="F2" s="3"/>
      <c r="G2" s="3"/>
      <c r="H2" s="3"/>
      <c r="I2" s="3"/>
      <c r="J2" s="3"/>
      <c r="K2" s="3"/>
      <c r="L2" s="3"/>
      <c r="M2" s="3"/>
      <c r="N2" s="3"/>
      <c r="O2" s="3"/>
      <c r="P2" s="3"/>
      <c r="Q2" s="3"/>
      <c r="R2" s="3"/>
      <c r="S2" s="3"/>
      <c r="T2" s="3"/>
      <c r="U2" s="3"/>
      <c r="V2" s="3"/>
    </row>
    <row r="3" spans="2:22" ht="15" customHeight="1">
      <c r="B3" s="3"/>
      <c r="C3" s="3"/>
      <c r="D3" s="3"/>
      <c r="E3" s="3"/>
      <c r="F3" s="3"/>
      <c r="G3" s="3"/>
      <c r="H3" s="3"/>
      <c r="I3" s="3"/>
      <c r="J3" s="3"/>
      <c r="K3" s="3"/>
      <c r="L3" s="3"/>
      <c r="M3" s="3"/>
      <c r="N3" s="3"/>
      <c r="O3" s="3"/>
      <c r="P3" s="3"/>
      <c r="Q3" s="3"/>
      <c r="R3" s="3"/>
      <c r="S3" s="3"/>
      <c r="T3" s="3"/>
      <c r="U3" s="3"/>
      <c r="V3" s="3"/>
    </row>
    <row r="4" spans="2:22">
      <c r="B4" s="3"/>
      <c r="C4" s="4"/>
      <c r="D4" s="4" t="s">
        <v>14</v>
      </c>
      <c r="E4" s="64"/>
      <c r="F4" s="65"/>
      <c r="G4" s="65"/>
      <c r="H4" s="66"/>
      <c r="I4" s="3"/>
      <c r="J4" s="3"/>
      <c r="K4" s="3"/>
      <c r="L4" s="3"/>
      <c r="M4" s="14"/>
      <c r="N4" s="14"/>
      <c r="O4" s="14"/>
      <c r="P4" s="3"/>
      <c r="Q4" s="14"/>
      <c r="R4" s="3"/>
      <c r="S4" s="3"/>
      <c r="T4" s="3"/>
      <c r="U4" s="3"/>
      <c r="V4" s="3"/>
    </row>
    <row r="5" spans="2:22" ht="15.4" customHeight="1">
      <c r="B5" s="3"/>
      <c r="C5" s="3"/>
      <c r="D5" s="3"/>
      <c r="E5" s="3"/>
      <c r="F5" s="3"/>
      <c r="G5" s="3"/>
      <c r="H5" s="3"/>
      <c r="I5" s="3"/>
      <c r="J5" s="3"/>
      <c r="K5" s="2"/>
      <c r="L5" s="21"/>
      <c r="M5" s="3"/>
      <c r="N5" s="3"/>
      <c r="O5" s="3"/>
      <c r="P5" s="3"/>
      <c r="Q5" s="3"/>
      <c r="R5" s="3"/>
      <c r="S5" s="7"/>
      <c r="T5" s="7"/>
      <c r="U5" s="7"/>
      <c r="V5" s="3"/>
    </row>
    <row r="6" spans="2:22">
      <c r="B6" s="3"/>
      <c r="C6" s="3"/>
      <c r="D6" s="2"/>
      <c r="E6" s="4" t="s">
        <v>15</v>
      </c>
      <c r="F6" s="4"/>
      <c r="G6" s="2"/>
      <c r="H6" s="3"/>
      <c r="I6" s="3"/>
      <c r="J6" s="3"/>
      <c r="K6" s="3"/>
      <c r="L6" s="21"/>
      <c r="M6" s="3"/>
      <c r="N6" s="3"/>
      <c r="O6" s="3"/>
      <c r="P6" s="3"/>
      <c r="Q6" s="3"/>
      <c r="R6" s="3"/>
      <c r="S6" s="7"/>
      <c r="T6" s="7"/>
      <c r="U6" s="7"/>
      <c r="V6" s="3"/>
    </row>
    <row r="7" spans="2:22" ht="19.5">
      <c r="B7" s="3"/>
      <c r="C7" s="3"/>
      <c r="D7" s="3"/>
      <c r="E7" s="76" t="s">
        <v>40</v>
      </c>
      <c r="F7" s="76" t="s">
        <v>41</v>
      </c>
      <c r="G7" s="76" t="s">
        <v>42</v>
      </c>
      <c r="H7" s="3"/>
      <c r="I7" s="3"/>
      <c r="J7" s="3"/>
      <c r="K7" s="3"/>
      <c r="L7" s="3"/>
      <c r="M7" s="3"/>
      <c r="N7" s="3"/>
      <c r="O7" s="3"/>
      <c r="P7" s="3"/>
      <c r="Q7" s="3"/>
      <c r="R7" s="3"/>
      <c r="S7" s="3"/>
      <c r="T7" s="3"/>
      <c r="U7" s="3"/>
      <c r="V7" s="3"/>
    </row>
    <row r="8" spans="2:22">
      <c r="B8" s="3"/>
      <c r="C8" s="3"/>
      <c r="D8" s="3">
        <v>1</v>
      </c>
      <c r="E8" s="16"/>
      <c r="F8" s="16"/>
      <c r="G8" s="16"/>
      <c r="H8" s="3"/>
      <c r="I8" s="3"/>
      <c r="J8" s="3"/>
      <c r="K8" s="3"/>
      <c r="L8" s="3"/>
      <c r="M8" s="3"/>
      <c r="N8" s="3"/>
      <c r="O8" s="3"/>
      <c r="P8" s="3"/>
      <c r="Q8" s="3"/>
      <c r="R8" s="3"/>
      <c r="S8" s="3"/>
      <c r="T8" s="3"/>
      <c r="U8" s="3"/>
      <c r="V8" s="3"/>
    </row>
    <row r="9" spans="2:22">
      <c r="B9" s="3"/>
      <c r="C9" s="3"/>
      <c r="D9" s="3">
        <v>2</v>
      </c>
      <c r="E9" s="16"/>
      <c r="F9" s="16"/>
      <c r="G9" s="16"/>
      <c r="H9" s="3"/>
      <c r="I9" s="3"/>
      <c r="J9" s="3"/>
      <c r="K9" s="3"/>
      <c r="L9" s="3"/>
      <c r="M9" s="3"/>
      <c r="N9" s="3"/>
      <c r="O9" s="3"/>
      <c r="P9" s="3"/>
      <c r="Q9" s="3"/>
      <c r="R9" s="3"/>
      <c r="S9" s="3"/>
      <c r="T9" s="3"/>
      <c r="U9" s="3"/>
      <c r="V9" s="3"/>
    </row>
    <row r="10" spans="2:22">
      <c r="B10" s="3"/>
      <c r="C10" s="3"/>
      <c r="D10" s="3"/>
      <c r="E10" s="59">
        <f>IF(COUNT(E8:E9)=0,0,(IF(E8=0,0.0000001,E8)+IF(E9=0,0.0000001,E9))/COUNT(E8:E9))</f>
        <v>0</v>
      </c>
      <c r="F10" s="59">
        <f>IF(COUNT(F8:F9)=0,0,(IF(A1_blank_1=0,0.0000001,A1_blank_1)+IF(A1_blank_2=0,0.0000001,A1_blank_2))/COUNT(F8:F9))</f>
        <v>0</v>
      </c>
      <c r="G10" s="59">
        <f>IF(COUNT(G8:G9)=0,0,(IF(A2_blank_1=0,0.0000001,A2_blank_1)+IF(A2_blank_2=0,0.0000001,A2_blank_2))/COUNT(G8:G9))</f>
        <v>0</v>
      </c>
      <c r="H10" s="3"/>
      <c r="I10" s="3"/>
      <c r="J10" s="3"/>
      <c r="K10" s="3"/>
      <c r="L10" s="3"/>
      <c r="M10" s="3"/>
      <c r="N10" s="3"/>
      <c r="O10" s="3"/>
      <c r="P10" s="3"/>
      <c r="Q10" s="3"/>
      <c r="R10" s="3"/>
      <c r="S10" s="3"/>
      <c r="T10" s="3"/>
      <c r="U10" s="3"/>
      <c r="V10" s="3"/>
    </row>
    <row r="11" spans="2:22">
      <c r="B11" s="3"/>
      <c r="C11" s="6"/>
      <c r="D11" s="3"/>
      <c r="E11" s="3"/>
      <c r="F11" s="3"/>
      <c r="G11" s="3"/>
      <c r="H11" s="3"/>
      <c r="I11" s="3"/>
      <c r="J11" s="3"/>
      <c r="K11" s="3"/>
      <c r="L11" s="3"/>
      <c r="M11" s="3"/>
      <c r="N11" s="3"/>
      <c r="O11" s="3"/>
      <c r="P11" s="3"/>
      <c r="Q11" s="3"/>
      <c r="R11" s="3"/>
      <c r="S11" s="3"/>
      <c r="T11" s="3"/>
      <c r="U11" s="3"/>
      <c r="V11" s="3"/>
    </row>
    <row r="12" spans="2:22">
      <c r="B12" s="3"/>
      <c r="C12" s="2"/>
      <c r="D12" s="3"/>
      <c r="E12" s="4" t="s">
        <v>16</v>
      </c>
      <c r="F12" s="4"/>
      <c r="G12" s="3"/>
      <c r="H12" s="3"/>
      <c r="I12" s="3"/>
      <c r="J12" s="3"/>
      <c r="K12" s="3"/>
      <c r="L12" s="3"/>
      <c r="M12" s="4" t="s">
        <v>1</v>
      </c>
      <c r="N12" s="3"/>
      <c r="O12" s="27"/>
      <c r="P12" s="3"/>
      <c r="Q12" s="3"/>
      <c r="R12" s="3"/>
      <c r="S12" s="3"/>
      <c r="T12" s="3"/>
      <c r="U12" s="3"/>
      <c r="V12" s="3"/>
    </row>
    <row r="13" spans="2:22" s="69" customFormat="1" ht="86.25" customHeight="1">
      <c r="B13" s="9"/>
      <c r="C13" s="10"/>
      <c r="D13" s="8" t="s">
        <v>0</v>
      </c>
      <c r="E13" s="37" t="s">
        <v>12</v>
      </c>
      <c r="F13" s="37" t="s">
        <v>13</v>
      </c>
      <c r="G13" s="37" t="s">
        <v>32</v>
      </c>
      <c r="H13" s="37" t="s">
        <v>33</v>
      </c>
      <c r="I13" s="13" t="s">
        <v>17</v>
      </c>
      <c r="J13" s="13" t="s">
        <v>18</v>
      </c>
      <c r="K13" s="38"/>
      <c r="L13" s="60" t="s">
        <v>22</v>
      </c>
      <c r="M13" s="67" t="s">
        <v>31</v>
      </c>
      <c r="N13" s="60" t="s">
        <v>23</v>
      </c>
      <c r="O13" s="13" t="s">
        <v>29</v>
      </c>
      <c r="P13" s="38"/>
      <c r="Q13" s="13" t="s">
        <v>2</v>
      </c>
      <c r="R13" s="60" t="s">
        <v>24</v>
      </c>
      <c r="S13" s="13" t="s">
        <v>30</v>
      </c>
      <c r="T13" s="74" t="s">
        <v>38</v>
      </c>
      <c r="U13" s="13" t="s">
        <v>38</v>
      </c>
      <c r="V13" s="11"/>
    </row>
    <row r="14" spans="2:22">
      <c r="B14" s="3"/>
      <c r="C14" s="1">
        <v>1</v>
      </c>
      <c r="D14" s="15"/>
      <c r="E14" s="16"/>
      <c r="F14" s="16"/>
      <c r="G14" s="16"/>
      <c r="H14" s="12" t="str">
        <f>IF(ISNUMBER('Creep Calculation'!E11),'Creep Calculation'!E11,"")</f>
        <v/>
      </c>
      <c r="I14" s="31">
        <v>0.1</v>
      </c>
      <c r="J14" s="15">
        <v>5.4</v>
      </c>
      <c r="K14" s="5"/>
      <c r="L14" s="61">
        <f>(IF(ISNUMBER(H14),H14,A2_sample)-A1_sample)-(A2_blank_ave-A1_blank_ave)</f>
        <v>0</v>
      </c>
      <c r="M14" s="12" t="str">
        <f>IF(OR(ISBLANK(A1_sample),AND(ISBLANK(A2_sample),H14=""),A1_blank_ave=0,A2_blank_ave=0),"",Change_absorbance)</f>
        <v/>
      </c>
      <c r="N14" s="61" t="str">
        <f t="shared" ref="N14:N33" si="0">IF(OR(ISBLANK(Sample_volume),ISBLANK(Dilution),D_Abs=""),"",0.0323283333333333*Change_absorbance*Dilution/Sample_volume)</f>
        <v/>
      </c>
      <c r="O14" s="32" t="str">
        <f>N14</f>
        <v/>
      </c>
      <c r="P14" s="5"/>
      <c r="Q14" s="30"/>
      <c r="R14" s="61" t="str">
        <f>IF(OR(ISBLANK(Sample_con_gL),(Concentration_gL="")),"",Concentration_gL*100/Sample_con_gL)</f>
        <v/>
      </c>
      <c r="S14" s="32" t="str">
        <f>R14</f>
        <v/>
      </c>
      <c r="T14" s="75" t="str">
        <f t="shared" ref="T14:T33" si="1">IF((R14=""),"",R14*1000)</f>
        <v/>
      </c>
      <c r="U14" s="32" t="str">
        <f>T14</f>
        <v/>
      </c>
      <c r="V14" s="3"/>
    </row>
    <row r="15" spans="2:22">
      <c r="B15" s="3"/>
      <c r="C15" s="1">
        <v>2</v>
      </c>
      <c r="D15" s="15"/>
      <c r="E15" s="16"/>
      <c r="F15" s="16"/>
      <c r="G15" s="16"/>
      <c r="H15" s="12" t="str">
        <f>IF(ISNUMBER('Creep Calculation'!E12),'Creep Calculation'!E12,"")</f>
        <v/>
      </c>
      <c r="I15" s="31">
        <v>0.1</v>
      </c>
      <c r="J15" s="15">
        <v>5.4</v>
      </c>
      <c r="K15" s="5"/>
      <c r="L15" s="61">
        <f>(IF(ISNUMBER(H15),H15,A2_sample)-A1_sample)-(A2_blank_ave-A1_blank_ave)</f>
        <v>0</v>
      </c>
      <c r="M15" s="12" t="str">
        <f t="shared" ref="M15:M33" si="2">IF(OR(ISBLANK(A1_sample),AND(ISBLANK(A2_sample),H15=""),A1_blank_ave=0,A2_blank_ave=0),"",Change_absorbance)</f>
        <v/>
      </c>
      <c r="N15" s="61" t="str">
        <f t="shared" si="0"/>
        <v/>
      </c>
      <c r="O15" s="32" t="str">
        <f>N15</f>
        <v/>
      </c>
      <c r="P15" s="5"/>
      <c r="Q15" s="30"/>
      <c r="R15" s="61" t="str">
        <f t="shared" ref="R15:R33" si="3">IF(OR(ISBLANK(Sample_con_gL),(Concentration_gL="")),"",Concentration_gL*100/Sample_con_gL)</f>
        <v/>
      </c>
      <c r="S15" s="32" t="str">
        <f t="shared" ref="S15:S33" si="4">R15</f>
        <v/>
      </c>
      <c r="T15" s="75" t="str">
        <f t="shared" si="1"/>
        <v/>
      </c>
      <c r="U15" s="32" t="str">
        <f t="shared" ref="U15:U33" si="5">T15</f>
        <v/>
      </c>
      <c r="V15" s="3"/>
    </row>
    <row r="16" spans="2:22">
      <c r="B16" s="3"/>
      <c r="C16" s="1">
        <v>3</v>
      </c>
      <c r="D16" s="15"/>
      <c r="E16" s="16"/>
      <c r="F16" s="16"/>
      <c r="G16" s="16"/>
      <c r="H16" s="12" t="str">
        <f>IF(ISNUMBER('Creep Calculation'!E13),'Creep Calculation'!E13,"")</f>
        <v/>
      </c>
      <c r="I16" s="31">
        <v>0.1</v>
      </c>
      <c r="J16" s="15">
        <v>5.4</v>
      </c>
      <c r="K16" s="5"/>
      <c r="L16" s="61">
        <f t="shared" ref="L16:L33" si="6">(IF(ISNUMBER(H16),H16,A2_sample)-A1_sample)-(A2_blank_ave-A1_blank_ave)</f>
        <v>0</v>
      </c>
      <c r="M16" s="12" t="str">
        <f t="shared" si="2"/>
        <v/>
      </c>
      <c r="N16" s="61" t="str">
        <f t="shared" si="0"/>
        <v/>
      </c>
      <c r="O16" s="32" t="str">
        <f t="shared" ref="O16:O33" si="7">N16</f>
        <v/>
      </c>
      <c r="P16" s="5"/>
      <c r="Q16" s="30"/>
      <c r="R16" s="61" t="str">
        <f t="shared" si="3"/>
        <v/>
      </c>
      <c r="S16" s="32" t="str">
        <f t="shared" si="4"/>
        <v/>
      </c>
      <c r="T16" s="75" t="str">
        <f t="shared" si="1"/>
        <v/>
      </c>
      <c r="U16" s="32" t="str">
        <f t="shared" si="5"/>
        <v/>
      </c>
      <c r="V16" s="3"/>
    </row>
    <row r="17" spans="2:22">
      <c r="B17" s="3"/>
      <c r="C17" s="1">
        <v>4</v>
      </c>
      <c r="D17" s="15"/>
      <c r="E17" s="16"/>
      <c r="F17" s="16"/>
      <c r="G17" s="16"/>
      <c r="H17" s="12" t="str">
        <f>IF(ISNUMBER('Creep Calculation'!E14),'Creep Calculation'!E14,"")</f>
        <v/>
      </c>
      <c r="I17" s="31">
        <v>0.1</v>
      </c>
      <c r="J17" s="15">
        <v>5.4</v>
      </c>
      <c r="K17" s="5"/>
      <c r="L17" s="61">
        <f t="shared" si="6"/>
        <v>0</v>
      </c>
      <c r="M17" s="12" t="str">
        <f t="shared" si="2"/>
        <v/>
      </c>
      <c r="N17" s="61" t="str">
        <f t="shared" si="0"/>
        <v/>
      </c>
      <c r="O17" s="32" t="str">
        <f t="shared" si="7"/>
        <v/>
      </c>
      <c r="P17" s="5"/>
      <c r="Q17" s="30"/>
      <c r="R17" s="61" t="str">
        <f t="shared" si="3"/>
        <v/>
      </c>
      <c r="S17" s="32" t="str">
        <f t="shared" si="4"/>
        <v/>
      </c>
      <c r="T17" s="75" t="str">
        <f t="shared" si="1"/>
        <v/>
      </c>
      <c r="U17" s="32" t="str">
        <f t="shared" si="5"/>
        <v/>
      </c>
      <c r="V17" s="3"/>
    </row>
    <row r="18" spans="2:22">
      <c r="B18" s="3"/>
      <c r="C18" s="1">
        <v>5</v>
      </c>
      <c r="D18" s="15"/>
      <c r="E18" s="16"/>
      <c r="F18" s="16"/>
      <c r="G18" s="16"/>
      <c r="H18" s="12" t="str">
        <f>IF(ISNUMBER('Creep Calculation'!E15),'Creep Calculation'!E15,"")</f>
        <v/>
      </c>
      <c r="I18" s="31">
        <v>0.1</v>
      </c>
      <c r="J18" s="15">
        <v>5.4</v>
      </c>
      <c r="K18" s="5"/>
      <c r="L18" s="61">
        <f t="shared" si="6"/>
        <v>0</v>
      </c>
      <c r="M18" s="12" t="str">
        <f t="shared" si="2"/>
        <v/>
      </c>
      <c r="N18" s="61" t="str">
        <f t="shared" si="0"/>
        <v/>
      </c>
      <c r="O18" s="32" t="str">
        <f t="shared" si="7"/>
        <v/>
      </c>
      <c r="P18" s="5"/>
      <c r="Q18" s="30"/>
      <c r="R18" s="61" t="str">
        <f t="shared" si="3"/>
        <v/>
      </c>
      <c r="S18" s="32" t="str">
        <f t="shared" si="4"/>
        <v/>
      </c>
      <c r="T18" s="75" t="str">
        <f t="shared" si="1"/>
        <v/>
      </c>
      <c r="U18" s="32" t="str">
        <f t="shared" si="5"/>
        <v/>
      </c>
      <c r="V18" s="3"/>
    </row>
    <row r="19" spans="2:22">
      <c r="B19" s="3"/>
      <c r="C19" s="1">
        <v>6</v>
      </c>
      <c r="D19" s="15"/>
      <c r="E19" s="16"/>
      <c r="F19" s="16"/>
      <c r="G19" s="16"/>
      <c r="H19" s="12" t="str">
        <f>IF(ISNUMBER('Creep Calculation'!E16),'Creep Calculation'!E16,"")</f>
        <v/>
      </c>
      <c r="I19" s="31">
        <v>0.1</v>
      </c>
      <c r="J19" s="15">
        <v>5.4</v>
      </c>
      <c r="K19" s="5"/>
      <c r="L19" s="61">
        <f>(IF(ISNUMBER(H19),H19,A2_sample)-A1_sample)-(A2_blank_ave-A1_blank_ave)</f>
        <v>0</v>
      </c>
      <c r="M19" s="12" t="str">
        <f t="shared" si="2"/>
        <v/>
      </c>
      <c r="N19" s="61" t="str">
        <f t="shared" si="0"/>
        <v/>
      </c>
      <c r="O19" s="32" t="str">
        <f t="shared" si="7"/>
        <v/>
      </c>
      <c r="P19" s="5"/>
      <c r="Q19" s="30"/>
      <c r="R19" s="61" t="str">
        <f t="shared" si="3"/>
        <v/>
      </c>
      <c r="S19" s="32" t="str">
        <f t="shared" si="4"/>
        <v/>
      </c>
      <c r="T19" s="75" t="str">
        <f t="shared" si="1"/>
        <v/>
      </c>
      <c r="U19" s="32" t="str">
        <f t="shared" si="5"/>
        <v/>
      </c>
      <c r="V19" s="3"/>
    </row>
    <row r="20" spans="2:22">
      <c r="B20" s="3"/>
      <c r="C20" s="1">
        <v>7</v>
      </c>
      <c r="D20" s="15"/>
      <c r="E20" s="16"/>
      <c r="F20" s="16"/>
      <c r="G20" s="16"/>
      <c r="H20" s="12" t="str">
        <f>IF(ISNUMBER('Creep Calculation'!E17),'Creep Calculation'!E17,"")</f>
        <v/>
      </c>
      <c r="I20" s="31">
        <v>0.1</v>
      </c>
      <c r="J20" s="15">
        <v>5.4</v>
      </c>
      <c r="K20" s="5"/>
      <c r="L20" s="61">
        <f t="shared" si="6"/>
        <v>0</v>
      </c>
      <c r="M20" s="12" t="str">
        <f t="shared" si="2"/>
        <v/>
      </c>
      <c r="N20" s="61" t="str">
        <f t="shared" si="0"/>
        <v/>
      </c>
      <c r="O20" s="32" t="str">
        <f t="shared" si="7"/>
        <v/>
      </c>
      <c r="P20" s="5"/>
      <c r="Q20" s="30"/>
      <c r="R20" s="61" t="str">
        <f t="shared" si="3"/>
        <v/>
      </c>
      <c r="S20" s="32" t="str">
        <f t="shared" si="4"/>
        <v/>
      </c>
      <c r="T20" s="75" t="str">
        <f t="shared" si="1"/>
        <v/>
      </c>
      <c r="U20" s="32" t="str">
        <f t="shared" si="5"/>
        <v/>
      </c>
      <c r="V20" s="3"/>
    </row>
    <row r="21" spans="2:22">
      <c r="B21" s="3"/>
      <c r="C21" s="1">
        <v>8</v>
      </c>
      <c r="D21" s="15"/>
      <c r="E21" s="16"/>
      <c r="F21" s="16"/>
      <c r="G21" s="16"/>
      <c r="H21" s="12" t="str">
        <f>IF(ISNUMBER('Creep Calculation'!E18),'Creep Calculation'!E18,"")</f>
        <v/>
      </c>
      <c r="I21" s="31">
        <v>0.1</v>
      </c>
      <c r="J21" s="15">
        <v>5.4</v>
      </c>
      <c r="K21" s="5"/>
      <c r="L21" s="61">
        <f t="shared" si="6"/>
        <v>0</v>
      </c>
      <c r="M21" s="12" t="str">
        <f t="shared" si="2"/>
        <v/>
      </c>
      <c r="N21" s="61" t="str">
        <f t="shared" si="0"/>
        <v/>
      </c>
      <c r="O21" s="32" t="str">
        <f t="shared" si="7"/>
        <v/>
      </c>
      <c r="P21" s="5"/>
      <c r="Q21" s="30"/>
      <c r="R21" s="61" t="str">
        <f t="shared" si="3"/>
        <v/>
      </c>
      <c r="S21" s="32" t="str">
        <f t="shared" si="4"/>
        <v/>
      </c>
      <c r="T21" s="75" t="str">
        <f t="shared" si="1"/>
        <v/>
      </c>
      <c r="U21" s="32" t="str">
        <f t="shared" si="5"/>
        <v/>
      </c>
      <c r="V21" s="3"/>
    </row>
    <row r="22" spans="2:22">
      <c r="B22" s="3"/>
      <c r="C22" s="1">
        <v>9</v>
      </c>
      <c r="D22" s="15"/>
      <c r="E22" s="16"/>
      <c r="F22" s="16"/>
      <c r="G22" s="16"/>
      <c r="H22" s="12" t="str">
        <f>IF(ISNUMBER('Creep Calculation'!E19),'Creep Calculation'!E19,"")</f>
        <v/>
      </c>
      <c r="I22" s="31">
        <v>0.1</v>
      </c>
      <c r="J22" s="15">
        <v>5.4</v>
      </c>
      <c r="K22" s="5"/>
      <c r="L22" s="61">
        <f t="shared" si="6"/>
        <v>0</v>
      </c>
      <c r="M22" s="12" t="str">
        <f t="shared" si="2"/>
        <v/>
      </c>
      <c r="N22" s="61" t="str">
        <f t="shared" si="0"/>
        <v/>
      </c>
      <c r="O22" s="32" t="str">
        <f t="shared" si="7"/>
        <v/>
      </c>
      <c r="P22" s="5"/>
      <c r="Q22" s="30"/>
      <c r="R22" s="61" t="str">
        <f t="shared" si="3"/>
        <v/>
      </c>
      <c r="S22" s="32" t="str">
        <f t="shared" si="4"/>
        <v/>
      </c>
      <c r="T22" s="75" t="str">
        <f t="shared" si="1"/>
        <v/>
      </c>
      <c r="U22" s="32" t="str">
        <f t="shared" si="5"/>
        <v/>
      </c>
      <c r="V22" s="3"/>
    </row>
    <row r="23" spans="2:22">
      <c r="B23" s="3"/>
      <c r="C23" s="1">
        <v>10</v>
      </c>
      <c r="D23" s="15"/>
      <c r="E23" s="16"/>
      <c r="F23" s="16"/>
      <c r="G23" s="16"/>
      <c r="H23" s="12" t="str">
        <f>IF(ISNUMBER('Creep Calculation'!E20),'Creep Calculation'!E20,"")</f>
        <v/>
      </c>
      <c r="I23" s="31">
        <v>0.1</v>
      </c>
      <c r="J23" s="15">
        <v>5.4</v>
      </c>
      <c r="K23" s="5"/>
      <c r="L23" s="61">
        <f t="shared" si="6"/>
        <v>0</v>
      </c>
      <c r="M23" s="12" t="str">
        <f t="shared" si="2"/>
        <v/>
      </c>
      <c r="N23" s="61" t="str">
        <f t="shared" si="0"/>
        <v/>
      </c>
      <c r="O23" s="32" t="str">
        <f t="shared" si="7"/>
        <v/>
      </c>
      <c r="P23" s="5"/>
      <c r="Q23" s="30"/>
      <c r="R23" s="61" t="str">
        <f t="shared" si="3"/>
        <v/>
      </c>
      <c r="S23" s="32" t="str">
        <f t="shared" si="4"/>
        <v/>
      </c>
      <c r="T23" s="75" t="str">
        <f t="shared" si="1"/>
        <v/>
      </c>
      <c r="U23" s="32" t="str">
        <f t="shared" si="5"/>
        <v/>
      </c>
      <c r="V23" s="3"/>
    </row>
    <row r="24" spans="2:22">
      <c r="B24" s="3"/>
      <c r="C24" s="1">
        <v>11</v>
      </c>
      <c r="D24" s="15"/>
      <c r="E24" s="16"/>
      <c r="F24" s="16"/>
      <c r="G24" s="16"/>
      <c r="H24" s="12" t="str">
        <f>IF(ISNUMBER('Creep Calculation'!E21),'Creep Calculation'!E21,"")</f>
        <v/>
      </c>
      <c r="I24" s="31">
        <v>0.1</v>
      </c>
      <c r="J24" s="15">
        <v>5.4</v>
      </c>
      <c r="K24" s="5"/>
      <c r="L24" s="61">
        <f t="shared" si="6"/>
        <v>0</v>
      </c>
      <c r="M24" s="12" t="str">
        <f t="shared" si="2"/>
        <v/>
      </c>
      <c r="N24" s="61" t="str">
        <f t="shared" si="0"/>
        <v/>
      </c>
      <c r="O24" s="32" t="str">
        <f t="shared" si="7"/>
        <v/>
      </c>
      <c r="P24" s="5"/>
      <c r="Q24" s="30"/>
      <c r="R24" s="61" t="str">
        <f t="shared" si="3"/>
        <v/>
      </c>
      <c r="S24" s="32" t="str">
        <f t="shared" si="4"/>
        <v/>
      </c>
      <c r="T24" s="75" t="str">
        <f t="shared" si="1"/>
        <v/>
      </c>
      <c r="U24" s="32" t="str">
        <f t="shared" si="5"/>
        <v/>
      </c>
      <c r="V24" s="3"/>
    </row>
    <row r="25" spans="2:22">
      <c r="B25" s="3"/>
      <c r="C25" s="1">
        <v>12</v>
      </c>
      <c r="D25" s="15"/>
      <c r="E25" s="16"/>
      <c r="F25" s="16"/>
      <c r="G25" s="16"/>
      <c r="H25" s="12" t="str">
        <f>IF(ISNUMBER('Creep Calculation'!E22),'Creep Calculation'!E22,"")</f>
        <v/>
      </c>
      <c r="I25" s="31">
        <v>0.1</v>
      </c>
      <c r="J25" s="15">
        <v>5.4</v>
      </c>
      <c r="K25" s="5"/>
      <c r="L25" s="61">
        <f t="shared" si="6"/>
        <v>0</v>
      </c>
      <c r="M25" s="12" t="str">
        <f t="shared" si="2"/>
        <v/>
      </c>
      <c r="N25" s="61" t="str">
        <f t="shared" si="0"/>
        <v/>
      </c>
      <c r="O25" s="32" t="str">
        <f t="shared" si="7"/>
        <v/>
      </c>
      <c r="P25" s="5"/>
      <c r="Q25" s="30"/>
      <c r="R25" s="61" t="str">
        <f t="shared" si="3"/>
        <v/>
      </c>
      <c r="S25" s="32" t="str">
        <f t="shared" si="4"/>
        <v/>
      </c>
      <c r="T25" s="75" t="str">
        <f t="shared" si="1"/>
        <v/>
      </c>
      <c r="U25" s="32" t="str">
        <f t="shared" si="5"/>
        <v/>
      </c>
      <c r="V25" s="3"/>
    </row>
    <row r="26" spans="2:22">
      <c r="B26" s="3"/>
      <c r="C26" s="1">
        <v>13</v>
      </c>
      <c r="D26" s="15"/>
      <c r="E26" s="16"/>
      <c r="F26" s="16"/>
      <c r="G26" s="16"/>
      <c r="H26" s="12" t="str">
        <f>IF(ISNUMBER('Creep Calculation'!E23),'Creep Calculation'!E23,"")</f>
        <v/>
      </c>
      <c r="I26" s="31">
        <v>0.1</v>
      </c>
      <c r="J26" s="15">
        <v>5.4</v>
      </c>
      <c r="K26" s="5"/>
      <c r="L26" s="61">
        <f t="shared" si="6"/>
        <v>0</v>
      </c>
      <c r="M26" s="12" t="str">
        <f t="shared" si="2"/>
        <v/>
      </c>
      <c r="N26" s="61" t="str">
        <f t="shared" si="0"/>
        <v/>
      </c>
      <c r="O26" s="32" t="str">
        <f t="shared" si="7"/>
        <v/>
      </c>
      <c r="P26" s="5"/>
      <c r="Q26" s="30"/>
      <c r="R26" s="61" t="str">
        <f t="shared" si="3"/>
        <v/>
      </c>
      <c r="S26" s="32" t="str">
        <f t="shared" si="4"/>
        <v/>
      </c>
      <c r="T26" s="75" t="str">
        <f t="shared" si="1"/>
        <v/>
      </c>
      <c r="U26" s="32" t="str">
        <f t="shared" si="5"/>
        <v/>
      </c>
      <c r="V26" s="3"/>
    </row>
    <row r="27" spans="2:22">
      <c r="B27" s="3"/>
      <c r="C27" s="1">
        <v>14</v>
      </c>
      <c r="D27" s="15"/>
      <c r="E27" s="16"/>
      <c r="F27" s="16"/>
      <c r="G27" s="16"/>
      <c r="H27" s="12" t="str">
        <f>IF(ISNUMBER('Creep Calculation'!E24),'Creep Calculation'!E24,"")</f>
        <v/>
      </c>
      <c r="I27" s="31">
        <v>0.1</v>
      </c>
      <c r="J27" s="15">
        <v>5.4</v>
      </c>
      <c r="K27" s="5"/>
      <c r="L27" s="61">
        <f t="shared" si="6"/>
        <v>0</v>
      </c>
      <c r="M27" s="12" t="str">
        <f t="shared" si="2"/>
        <v/>
      </c>
      <c r="N27" s="61" t="str">
        <f t="shared" si="0"/>
        <v/>
      </c>
      <c r="O27" s="32" t="str">
        <f t="shared" si="7"/>
        <v/>
      </c>
      <c r="P27" s="5"/>
      <c r="Q27" s="30"/>
      <c r="R27" s="61" t="str">
        <f t="shared" si="3"/>
        <v/>
      </c>
      <c r="S27" s="32" t="str">
        <f t="shared" si="4"/>
        <v/>
      </c>
      <c r="T27" s="75" t="str">
        <f t="shared" si="1"/>
        <v/>
      </c>
      <c r="U27" s="32" t="str">
        <f t="shared" si="5"/>
        <v/>
      </c>
      <c r="V27" s="3"/>
    </row>
    <row r="28" spans="2:22">
      <c r="B28" s="3"/>
      <c r="C28" s="1">
        <v>15</v>
      </c>
      <c r="D28" s="15"/>
      <c r="E28" s="16"/>
      <c r="F28" s="16"/>
      <c r="G28" s="16"/>
      <c r="H28" s="12" t="str">
        <f>IF(ISNUMBER('Creep Calculation'!E25),'Creep Calculation'!E25,"")</f>
        <v/>
      </c>
      <c r="I28" s="31">
        <v>0.1</v>
      </c>
      <c r="J28" s="15">
        <v>5.4</v>
      </c>
      <c r="K28" s="5"/>
      <c r="L28" s="61">
        <f t="shared" si="6"/>
        <v>0</v>
      </c>
      <c r="M28" s="12" t="str">
        <f t="shared" si="2"/>
        <v/>
      </c>
      <c r="N28" s="61" t="str">
        <f t="shared" si="0"/>
        <v/>
      </c>
      <c r="O28" s="32" t="str">
        <f t="shared" si="7"/>
        <v/>
      </c>
      <c r="P28" s="5"/>
      <c r="Q28" s="30"/>
      <c r="R28" s="61" t="str">
        <f t="shared" si="3"/>
        <v/>
      </c>
      <c r="S28" s="32" t="str">
        <f t="shared" si="4"/>
        <v/>
      </c>
      <c r="T28" s="75" t="str">
        <f t="shared" si="1"/>
        <v/>
      </c>
      <c r="U28" s="32" t="str">
        <f>T28</f>
        <v/>
      </c>
      <c r="V28" s="3"/>
    </row>
    <row r="29" spans="2:22">
      <c r="B29" s="3"/>
      <c r="C29" s="1">
        <v>16</v>
      </c>
      <c r="D29" s="15"/>
      <c r="E29" s="16"/>
      <c r="F29" s="16"/>
      <c r="G29" s="16"/>
      <c r="H29" s="12" t="str">
        <f>IF(ISNUMBER('Creep Calculation'!E26),'Creep Calculation'!E26,"")</f>
        <v/>
      </c>
      <c r="I29" s="31">
        <v>0.1</v>
      </c>
      <c r="J29" s="15">
        <v>5.4</v>
      </c>
      <c r="K29" s="5"/>
      <c r="L29" s="61">
        <f t="shared" si="6"/>
        <v>0</v>
      </c>
      <c r="M29" s="12" t="str">
        <f t="shared" si="2"/>
        <v/>
      </c>
      <c r="N29" s="61" t="str">
        <f t="shared" si="0"/>
        <v/>
      </c>
      <c r="O29" s="32" t="str">
        <f t="shared" si="7"/>
        <v/>
      </c>
      <c r="P29" s="5"/>
      <c r="Q29" s="30"/>
      <c r="R29" s="61" t="str">
        <f t="shared" si="3"/>
        <v/>
      </c>
      <c r="S29" s="32" t="str">
        <f t="shared" si="4"/>
        <v/>
      </c>
      <c r="T29" s="75" t="str">
        <f t="shared" si="1"/>
        <v/>
      </c>
      <c r="U29" s="32" t="str">
        <f t="shared" si="5"/>
        <v/>
      </c>
      <c r="V29" s="3"/>
    </row>
    <row r="30" spans="2:22">
      <c r="B30" s="3"/>
      <c r="C30" s="1">
        <v>17</v>
      </c>
      <c r="D30" s="15"/>
      <c r="E30" s="16"/>
      <c r="F30" s="16"/>
      <c r="G30" s="16"/>
      <c r="H30" s="12" t="str">
        <f>IF(ISNUMBER('Creep Calculation'!E27),'Creep Calculation'!E27,"")</f>
        <v/>
      </c>
      <c r="I30" s="31">
        <v>0.1</v>
      </c>
      <c r="J30" s="15">
        <v>5.4</v>
      </c>
      <c r="K30" s="5"/>
      <c r="L30" s="61">
        <f t="shared" si="6"/>
        <v>0</v>
      </c>
      <c r="M30" s="12" t="str">
        <f t="shared" si="2"/>
        <v/>
      </c>
      <c r="N30" s="61" t="str">
        <f t="shared" si="0"/>
        <v/>
      </c>
      <c r="O30" s="32" t="str">
        <f t="shared" si="7"/>
        <v/>
      </c>
      <c r="P30" s="5"/>
      <c r="Q30" s="30"/>
      <c r="R30" s="61" t="str">
        <f t="shared" si="3"/>
        <v/>
      </c>
      <c r="S30" s="32" t="str">
        <f t="shared" si="4"/>
        <v/>
      </c>
      <c r="T30" s="75" t="str">
        <f t="shared" si="1"/>
        <v/>
      </c>
      <c r="U30" s="32" t="str">
        <f t="shared" si="5"/>
        <v/>
      </c>
      <c r="V30" s="3"/>
    </row>
    <row r="31" spans="2:22">
      <c r="B31" s="3"/>
      <c r="C31" s="1">
        <v>18</v>
      </c>
      <c r="D31" s="15"/>
      <c r="E31" s="16"/>
      <c r="F31" s="16"/>
      <c r="G31" s="16"/>
      <c r="H31" s="12" t="str">
        <f>IF(ISNUMBER('Creep Calculation'!E28),'Creep Calculation'!E28,"")</f>
        <v/>
      </c>
      <c r="I31" s="31">
        <v>0.1</v>
      </c>
      <c r="J31" s="15">
        <v>5.4</v>
      </c>
      <c r="K31" s="5"/>
      <c r="L31" s="61">
        <f t="shared" si="6"/>
        <v>0</v>
      </c>
      <c r="M31" s="12" t="str">
        <f t="shared" si="2"/>
        <v/>
      </c>
      <c r="N31" s="61" t="str">
        <f t="shared" si="0"/>
        <v/>
      </c>
      <c r="O31" s="32" t="str">
        <f t="shared" si="7"/>
        <v/>
      </c>
      <c r="P31" s="5"/>
      <c r="Q31" s="30"/>
      <c r="R31" s="61" t="str">
        <f t="shared" si="3"/>
        <v/>
      </c>
      <c r="S31" s="32" t="str">
        <f t="shared" si="4"/>
        <v/>
      </c>
      <c r="T31" s="75" t="str">
        <f t="shared" si="1"/>
        <v/>
      </c>
      <c r="U31" s="32" t="str">
        <f t="shared" si="5"/>
        <v/>
      </c>
      <c r="V31" s="3"/>
    </row>
    <row r="32" spans="2:22">
      <c r="B32" s="3"/>
      <c r="C32" s="1">
        <v>19</v>
      </c>
      <c r="D32" s="15"/>
      <c r="E32" s="16"/>
      <c r="F32" s="16"/>
      <c r="G32" s="16"/>
      <c r="H32" s="12" t="str">
        <f>IF(ISNUMBER('Creep Calculation'!E29),'Creep Calculation'!E29,"")</f>
        <v/>
      </c>
      <c r="I32" s="31">
        <v>0.1</v>
      </c>
      <c r="J32" s="15">
        <v>5.4</v>
      </c>
      <c r="K32" s="5"/>
      <c r="L32" s="61">
        <f t="shared" si="6"/>
        <v>0</v>
      </c>
      <c r="M32" s="12" t="str">
        <f t="shared" si="2"/>
        <v/>
      </c>
      <c r="N32" s="61" t="str">
        <f t="shared" si="0"/>
        <v/>
      </c>
      <c r="O32" s="32" t="str">
        <f t="shared" si="7"/>
        <v/>
      </c>
      <c r="P32" s="5"/>
      <c r="Q32" s="30"/>
      <c r="R32" s="61" t="str">
        <f t="shared" si="3"/>
        <v/>
      </c>
      <c r="S32" s="32" t="str">
        <f t="shared" si="4"/>
        <v/>
      </c>
      <c r="T32" s="75" t="str">
        <f t="shared" si="1"/>
        <v/>
      </c>
      <c r="U32" s="32" t="str">
        <f t="shared" si="5"/>
        <v/>
      </c>
      <c r="V32" s="3"/>
    </row>
    <row r="33" spans="2:22">
      <c r="B33" s="3"/>
      <c r="C33" s="1">
        <v>20</v>
      </c>
      <c r="D33" s="15"/>
      <c r="E33" s="16"/>
      <c r="F33" s="16"/>
      <c r="G33" s="16"/>
      <c r="H33" s="12" t="str">
        <f>IF(ISNUMBER('Creep Calculation'!E30),'Creep Calculation'!E30,"")</f>
        <v/>
      </c>
      <c r="I33" s="31">
        <v>0.1</v>
      </c>
      <c r="J33" s="15">
        <v>5.4</v>
      </c>
      <c r="K33" s="5"/>
      <c r="L33" s="61">
        <f t="shared" si="6"/>
        <v>0</v>
      </c>
      <c r="M33" s="12" t="str">
        <f t="shared" si="2"/>
        <v/>
      </c>
      <c r="N33" s="61" t="str">
        <f t="shared" si="0"/>
        <v/>
      </c>
      <c r="O33" s="32" t="str">
        <f t="shared" si="7"/>
        <v/>
      </c>
      <c r="P33" s="5"/>
      <c r="Q33" s="30"/>
      <c r="R33" s="61" t="str">
        <f t="shared" si="3"/>
        <v/>
      </c>
      <c r="S33" s="32" t="str">
        <f t="shared" si="4"/>
        <v/>
      </c>
      <c r="T33" s="75" t="str">
        <f t="shared" si="1"/>
        <v/>
      </c>
      <c r="U33" s="32" t="str">
        <f t="shared" si="5"/>
        <v/>
      </c>
      <c r="V33" s="3"/>
    </row>
    <row r="34" spans="2:22">
      <c r="B34" s="3"/>
      <c r="C34" s="3"/>
      <c r="D34" s="28"/>
      <c r="E34" s="28"/>
      <c r="F34" s="29"/>
      <c r="G34" s="29"/>
      <c r="H34" s="29"/>
      <c r="I34" s="29"/>
      <c r="J34" s="29"/>
      <c r="K34" s="3"/>
      <c r="L34" s="3"/>
      <c r="M34" s="21"/>
      <c r="N34" s="21"/>
      <c r="O34" s="21"/>
      <c r="P34" s="3"/>
      <c r="Q34" s="29"/>
      <c r="R34" s="3"/>
      <c r="S34" s="21"/>
      <c r="T34" s="21"/>
      <c r="U34" s="21"/>
      <c r="V34" s="3"/>
    </row>
    <row r="35" spans="2:22">
      <c r="B35" s="3"/>
      <c r="C35" s="3"/>
      <c r="D35" s="28"/>
      <c r="E35" s="28"/>
      <c r="F35" s="29"/>
      <c r="G35" s="29"/>
      <c r="H35" s="29"/>
      <c r="I35" s="29"/>
      <c r="J35" s="29"/>
      <c r="K35" s="3"/>
      <c r="L35" s="3"/>
      <c r="M35" s="21"/>
      <c r="N35" s="21"/>
      <c r="O35" s="21"/>
      <c r="P35" s="3"/>
      <c r="Q35" s="29"/>
      <c r="R35" s="3"/>
      <c r="S35" s="21"/>
      <c r="T35" s="21"/>
      <c r="U35" s="21"/>
      <c r="V35" s="3"/>
    </row>
    <row r="36" spans="2:22" ht="63" customHeight="1">
      <c r="B36" s="3"/>
      <c r="C36" s="83" t="s">
        <v>37</v>
      </c>
      <c r="D36" s="84"/>
      <c r="E36" s="84"/>
      <c r="F36" s="84"/>
      <c r="G36" s="84"/>
      <c r="H36" s="84"/>
      <c r="I36" s="84"/>
      <c r="J36" s="84"/>
      <c r="K36" s="84"/>
      <c r="L36" s="84"/>
      <c r="M36" s="84"/>
      <c r="N36" s="84"/>
      <c r="O36" s="84"/>
      <c r="P36" s="84"/>
      <c r="Q36" s="84"/>
      <c r="R36" s="84"/>
      <c r="S36" s="84"/>
      <c r="T36" s="84"/>
      <c r="U36" s="84"/>
      <c r="V36" s="3"/>
    </row>
    <row r="37" spans="2:22" ht="28.5" customHeight="1"/>
    <row r="55" spans="17:17">
      <c r="Q55" s="72"/>
    </row>
  </sheetData>
  <sheetProtection algorithmName="SHA-512" hashValue="e9bzFKrUr6MbW6saXQGY/pDJe3EQ5+DzAINLO0gC5tb2uXMVIjc9JyeTdCiF+7bJfkNmpg/rEEl4EIUUw6LcKg==" saltValue="DEI1b28VLaFlmy+dwAw/YA==" spinCount="100000" sheet="1" objects="1" scenarios="1"/>
  <mergeCells count="1">
    <mergeCell ref="C36:U36"/>
  </mergeCells>
  <phoneticPr fontId="0" type="noConversion"/>
  <dataValidations count="4">
    <dataValidation type="decimal" errorStyle="warning" allowBlank="1" showErrorMessage="1" error="Please enter numeric values only." sqref="I8:I10 Q34:Q35 I34:J35" xr:uid="{00000000-0002-0000-0100-000000000000}">
      <formula1>0</formula1>
      <formula2>100</formula2>
    </dataValidation>
    <dataValidation type="decimal" allowBlank="1" showErrorMessage="1" error="Please enter numeric values only." sqref="F34:H35" xr:uid="{00000000-0002-0000-0100-000001000000}">
      <formula1>0</formula1>
      <formula2>100</formula2>
    </dataValidation>
    <dataValidation type="decimal" allowBlank="1" showErrorMessage="1" error="Enter numeric values only" sqref="I14:J33 Q14:Q33 E8:G10 F14:G33" xr:uid="{00000000-0002-0000-0100-000002000000}">
      <formula1>0</formula1>
      <formula2>10000</formula2>
    </dataValidation>
    <dataValidation allowBlank="1" sqref="H14:H33" xr:uid="{00000000-0002-0000-0100-000003000000}"/>
  </dataValidations>
  <pageMargins left="0.59055118110236227" right="0.59055118110236227" top="0.59055118110236227" bottom="0.98425196850393704" header="0.51181102362204722" footer="0.51181102362204722"/>
  <pageSetup paperSize="9" scale="93" fitToHeight="2" orientation="landscape" horizontalDpi="360" verticalDpi="360" r:id="rId1"/>
  <headerFooter alignWithMargins="0">
    <oddFooter>&amp;LPrinted on &amp;D, Page &amp;P of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39"/>
  <sheetViews>
    <sheetView tabSelected="1" zoomScaleNormal="100" workbookViewId="0">
      <selection activeCell="T22" sqref="T22"/>
    </sheetView>
  </sheetViews>
  <sheetFormatPr defaultColWidth="12.28515625" defaultRowHeight="15"/>
  <cols>
    <col min="1" max="1" width="0.140625" style="68" customWidth="1"/>
    <col min="2" max="3" width="1.7109375" style="68" customWidth="1"/>
    <col min="4" max="4" width="10.7109375" style="70" customWidth="1"/>
    <col min="5" max="5" width="10.7109375" style="71" hidden="1" customWidth="1"/>
    <col min="6" max="9" width="0.140625" style="68" customWidth="1"/>
    <col min="10" max="13" width="10.7109375" style="68" customWidth="1"/>
    <col min="14" max="14" width="1.7109375" style="68" customWidth="1"/>
    <col min="15" max="15" width="4.7109375" style="68" customWidth="1"/>
    <col min="16" max="17" width="12.7109375" style="68" customWidth="1"/>
    <col min="18" max="18" width="3.7109375" style="68" customWidth="1"/>
    <col min="19" max="19" width="43.7109375" style="68" customWidth="1"/>
    <col min="20" max="20" width="90.7109375" style="68" customWidth="1"/>
    <col min="21" max="16384" width="12.28515625" style="68"/>
  </cols>
  <sheetData>
    <row r="1" spans="1:19" ht="7.9" customHeight="1"/>
    <row r="2" spans="1:19" ht="13.9" customHeight="1">
      <c r="A2" s="3"/>
      <c r="C2" s="3"/>
      <c r="D2" s="14"/>
      <c r="E2" s="7"/>
      <c r="F2" s="3"/>
      <c r="G2" s="3"/>
      <c r="H2" s="3"/>
      <c r="I2" s="3"/>
      <c r="J2" s="3"/>
      <c r="K2" s="3"/>
      <c r="L2" s="3"/>
      <c r="M2" s="3"/>
      <c r="N2" s="3"/>
      <c r="O2" s="3"/>
      <c r="P2" s="3"/>
      <c r="Q2" s="3"/>
      <c r="R2" s="3"/>
      <c r="S2" s="3"/>
    </row>
    <row r="3" spans="1:19" ht="27" customHeight="1">
      <c r="A3" s="3"/>
      <c r="C3" s="3"/>
      <c r="D3" s="14"/>
      <c r="E3" s="7"/>
      <c r="F3" s="18"/>
      <c r="G3" s="18"/>
      <c r="H3" s="18"/>
      <c r="I3" s="18"/>
      <c r="J3" s="3"/>
      <c r="K3" s="3"/>
      <c r="L3" s="3"/>
      <c r="M3" s="18"/>
      <c r="N3" s="3"/>
      <c r="O3" s="3"/>
      <c r="P3" s="3"/>
      <c r="Q3" s="3"/>
      <c r="R3" s="3"/>
      <c r="S3" s="3"/>
    </row>
    <row r="4" spans="1:19" ht="18.399999999999999" customHeight="1">
      <c r="A4" s="3"/>
      <c r="C4" s="3"/>
      <c r="D4" s="14"/>
      <c r="E4" s="7"/>
      <c r="F4" s="26"/>
      <c r="G4" s="26"/>
      <c r="H4" s="26"/>
      <c r="I4" s="26"/>
      <c r="J4" s="3"/>
      <c r="K4" s="3"/>
      <c r="L4" s="3"/>
      <c r="M4" s="26"/>
      <c r="N4" s="3"/>
      <c r="O4" s="3"/>
      <c r="P4" s="3"/>
      <c r="Q4" s="3"/>
      <c r="R4" s="3"/>
      <c r="S4" s="3"/>
    </row>
    <row r="5" spans="1:19" ht="42.75" customHeight="1">
      <c r="A5" s="3"/>
      <c r="C5" s="3"/>
      <c r="D5" s="14"/>
      <c r="E5" s="7"/>
      <c r="F5" s="3"/>
      <c r="G5" s="3"/>
      <c r="H5" s="3"/>
      <c r="I5" s="3"/>
      <c r="J5" s="3"/>
      <c r="K5" s="3"/>
      <c r="L5" s="3"/>
      <c r="M5" s="3"/>
      <c r="N5" s="3"/>
      <c r="O5" s="3"/>
      <c r="P5" s="3"/>
      <c r="Q5" s="3"/>
      <c r="R5" s="3"/>
      <c r="S5" s="3"/>
    </row>
    <row r="6" spans="1:19" ht="26.25" customHeight="1">
      <c r="A6" s="3"/>
      <c r="C6" s="3"/>
      <c r="D6" s="14"/>
      <c r="E6" s="7"/>
      <c r="F6" s="3"/>
      <c r="G6" s="3"/>
      <c r="H6" s="3"/>
      <c r="I6" s="3"/>
      <c r="J6" s="3"/>
      <c r="K6" s="3"/>
      <c r="L6" s="3"/>
      <c r="M6" s="3"/>
      <c r="N6" s="3"/>
      <c r="O6" s="3"/>
      <c r="P6" s="3"/>
      <c r="Q6" s="3"/>
      <c r="R6" s="3"/>
      <c r="S6" s="3"/>
    </row>
    <row r="7" spans="1:19">
      <c r="A7" s="33"/>
      <c r="C7" s="3"/>
      <c r="D7" s="14"/>
      <c r="E7" s="7"/>
      <c r="F7" s="7"/>
      <c r="G7" s="7"/>
      <c r="H7" s="7"/>
      <c r="I7" s="7"/>
      <c r="J7" s="4"/>
      <c r="K7" s="4"/>
      <c r="L7" s="3"/>
      <c r="M7" s="7"/>
      <c r="N7" s="3"/>
      <c r="O7" s="3"/>
      <c r="P7" s="3"/>
      <c r="Q7" s="3"/>
      <c r="R7" s="3"/>
      <c r="S7" s="3"/>
    </row>
    <row r="8" spans="1:19" ht="30.75" customHeight="1">
      <c r="A8" s="4"/>
      <c r="C8" s="3"/>
      <c r="D8" s="14"/>
      <c r="E8" s="7"/>
      <c r="F8" s="7"/>
      <c r="G8" s="7"/>
      <c r="H8" s="7"/>
      <c r="I8" s="7"/>
      <c r="J8" s="4" t="s">
        <v>35</v>
      </c>
      <c r="K8" s="4"/>
      <c r="L8" s="3"/>
      <c r="M8" s="7"/>
      <c r="N8" s="3"/>
      <c r="O8" s="3"/>
      <c r="P8" s="3"/>
      <c r="Q8" s="3"/>
      <c r="R8" s="3"/>
      <c r="S8" s="3"/>
    </row>
    <row r="9" spans="1:19" ht="24.75" hidden="1" customHeight="1">
      <c r="A9" s="2"/>
      <c r="C9" s="3"/>
      <c r="D9" s="13"/>
      <c r="E9" s="8"/>
      <c r="F9" s="85" t="s">
        <v>10</v>
      </c>
      <c r="G9" s="86"/>
      <c r="H9" s="86"/>
      <c r="I9" s="87"/>
      <c r="J9" s="88" t="s">
        <v>11</v>
      </c>
      <c r="K9" s="89"/>
      <c r="L9" s="89"/>
      <c r="M9" s="90"/>
      <c r="N9" s="3"/>
      <c r="O9" s="3"/>
      <c r="P9" s="3"/>
      <c r="Q9" s="3"/>
      <c r="R9" s="3"/>
      <c r="S9" s="3"/>
    </row>
    <row r="10" spans="1:19" ht="15.4" customHeight="1">
      <c r="A10" s="2"/>
      <c r="C10" s="3"/>
      <c r="D10" s="8" t="s">
        <v>25</v>
      </c>
      <c r="E10" s="62">
        <v>0</v>
      </c>
      <c r="F10" s="34">
        <v>0</v>
      </c>
      <c r="G10" s="34">
        <v>15</v>
      </c>
      <c r="H10" s="34">
        <v>20</v>
      </c>
      <c r="I10" s="34">
        <v>25</v>
      </c>
      <c r="J10" s="22">
        <v>15</v>
      </c>
      <c r="K10" s="22">
        <v>20</v>
      </c>
      <c r="L10" s="22">
        <v>25</v>
      </c>
      <c r="M10" s="22">
        <v>0</v>
      </c>
      <c r="N10" s="3"/>
      <c r="O10" s="20">
        <v>1</v>
      </c>
      <c r="P10" s="3"/>
      <c r="Q10" s="3"/>
      <c r="R10" s="3"/>
      <c r="S10" s="3"/>
    </row>
    <row r="11" spans="1:19">
      <c r="A11" s="17">
        <v>1</v>
      </c>
      <c r="C11" s="3"/>
      <c r="D11" s="36">
        <v>1</v>
      </c>
      <c r="E11" s="63" t="e">
        <f t="shared" ref="E11:E30" si="0">TREND($J11:$L11,$J$10:$L$10,$E$10)</f>
        <v>#VALUE!</v>
      </c>
      <c r="F11" s="35" t="e">
        <f t="shared" ref="F11:F30" si="1">IF($O$10=D11,E11,"")</f>
        <v>#VALUE!</v>
      </c>
      <c r="G11" s="35">
        <f t="shared" ref="G11:G30" si="2">IF($O$10=D11,J11,"")</f>
        <v>0</v>
      </c>
      <c r="H11" s="35">
        <f t="shared" ref="H11:H30" si="3">IF($O$10=D11,K11,"")</f>
        <v>0</v>
      </c>
      <c r="I11" s="35">
        <f t="shared" ref="I11:I30" si="4">IF($O$10=D11,L11,"")</f>
        <v>0</v>
      </c>
      <c r="J11" s="19"/>
      <c r="K11" s="19"/>
      <c r="L11" s="19"/>
      <c r="M11" s="12" t="str">
        <f>IF(ISERROR(Creep_calculation),"",Creep_calculation)</f>
        <v/>
      </c>
      <c r="N11" s="3"/>
      <c r="O11" s="3"/>
      <c r="P11" s="3"/>
      <c r="Q11" s="3"/>
      <c r="R11" s="3"/>
      <c r="S11" s="3"/>
    </row>
    <row r="12" spans="1:19">
      <c r="A12" s="17">
        <v>2</v>
      </c>
      <c r="C12" s="3"/>
      <c r="D12" s="36">
        <v>2</v>
      </c>
      <c r="E12" s="63" t="e">
        <f t="shared" si="0"/>
        <v>#VALUE!</v>
      </c>
      <c r="F12" s="35" t="str">
        <f t="shared" si="1"/>
        <v/>
      </c>
      <c r="G12" s="35" t="str">
        <f t="shared" si="2"/>
        <v/>
      </c>
      <c r="H12" s="35" t="str">
        <f t="shared" si="3"/>
        <v/>
      </c>
      <c r="I12" s="35" t="str">
        <f t="shared" si="4"/>
        <v/>
      </c>
      <c r="J12" s="19"/>
      <c r="K12" s="19"/>
      <c r="L12" s="19"/>
      <c r="M12" s="12" t="str">
        <f>IF(ISERROR(Creep_calculation),"",Creep_calculation)</f>
        <v/>
      </c>
      <c r="N12" s="3"/>
      <c r="O12" s="3"/>
      <c r="P12" s="3"/>
      <c r="Q12" s="3"/>
      <c r="R12" s="3"/>
      <c r="S12" s="3"/>
    </row>
    <row r="13" spans="1:19">
      <c r="A13" s="17">
        <v>3</v>
      </c>
      <c r="C13" s="3"/>
      <c r="D13" s="36">
        <v>3</v>
      </c>
      <c r="E13" s="63" t="e">
        <f t="shared" si="0"/>
        <v>#VALUE!</v>
      </c>
      <c r="F13" s="35" t="str">
        <f t="shared" si="1"/>
        <v/>
      </c>
      <c r="G13" s="35" t="str">
        <f t="shared" si="2"/>
        <v/>
      </c>
      <c r="H13" s="35" t="str">
        <f t="shared" si="3"/>
        <v/>
      </c>
      <c r="I13" s="35" t="str">
        <f t="shared" si="4"/>
        <v/>
      </c>
      <c r="J13" s="19"/>
      <c r="K13" s="19"/>
      <c r="L13" s="19"/>
      <c r="M13" s="12" t="str">
        <f t="shared" ref="M13:M30" si="5">IF(ISERROR(Creep_calculation),"",Creep_calculation)</f>
        <v/>
      </c>
      <c r="N13" s="3"/>
      <c r="O13" s="3"/>
      <c r="P13" s="3"/>
      <c r="Q13" s="3"/>
      <c r="R13" s="3"/>
      <c r="S13" s="3"/>
    </row>
    <row r="14" spans="1:19">
      <c r="A14" s="17">
        <v>4</v>
      </c>
      <c r="C14" s="3"/>
      <c r="D14" s="36">
        <v>4</v>
      </c>
      <c r="E14" s="63" t="e">
        <f t="shared" si="0"/>
        <v>#VALUE!</v>
      </c>
      <c r="F14" s="35" t="str">
        <f t="shared" si="1"/>
        <v/>
      </c>
      <c r="G14" s="35" t="str">
        <f t="shared" si="2"/>
        <v/>
      </c>
      <c r="H14" s="35" t="str">
        <f t="shared" si="3"/>
        <v/>
      </c>
      <c r="I14" s="35" t="str">
        <f t="shared" si="4"/>
        <v/>
      </c>
      <c r="J14" s="19"/>
      <c r="K14" s="19"/>
      <c r="L14" s="19"/>
      <c r="M14" s="12" t="str">
        <f t="shared" si="5"/>
        <v/>
      </c>
      <c r="N14" s="3"/>
      <c r="O14" s="3"/>
      <c r="P14" s="3"/>
      <c r="Q14" s="3"/>
      <c r="R14" s="3"/>
      <c r="S14" s="3"/>
    </row>
    <row r="15" spans="1:19">
      <c r="A15" s="17">
        <v>5</v>
      </c>
      <c r="C15" s="3"/>
      <c r="D15" s="36">
        <v>5</v>
      </c>
      <c r="E15" s="63" t="e">
        <f t="shared" si="0"/>
        <v>#VALUE!</v>
      </c>
      <c r="F15" s="35" t="str">
        <f t="shared" si="1"/>
        <v/>
      </c>
      <c r="G15" s="35" t="str">
        <f t="shared" si="2"/>
        <v/>
      </c>
      <c r="H15" s="35" t="str">
        <f t="shared" si="3"/>
        <v/>
      </c>
      <c r="I15" s="35" t="str">
        <f t="shared" si="4"/>
        <v/>
      </c>
      <c r="J15" s="19"/>
      <c r="K15" s="19"/>
      <c r="L15" s="19"/>
      <c r="M15" s="12" t="str">
        <f>IF(ISERROR(Creep_calculation),"",Creep_calculation)</f>
        <v/>
      </c>
      <c r="N15" s="3"/>
      <c r="O15" s="3"/>
      <c r="P15" s="3"/>
      <c r="Q15" s="3"/>
      <c r="R15" s="3"/>
      <c r="S15" s="3"/>
    </row>
    <row r="16" spans="1:19">
      <c r="A16" s="17">
        <v>6</v>
      </c>
      <c r="C16" s="3"/>
      <c r="D16" s="36">
        <v>6</v>
      </c>
      <c r="E16" s="63" t="e">
        <f t="shared" si="0"/>
        <v>#VALUE!</v>
      </c>
      <c r="F16" s="35" t="str">
        <f t="shared" si="1"/>
        <v/>
      </c>
      <c r="G16" s="35" t="str">
        <f t="shared" si="2"/>
        <v/>
      </c>
      <c r="H16" s="35" t="str">
        <f t="shared" si="3"/>
        <v/>
      </c>
      <c r="I16" s="35" t="str">
        <f t="shared" si="4"/>
        <v/>
      </c>
      <c r="J16" s="19"/>
      <c r="K16" s="19"/>
      <c r="L16" s="19"/>
      <c r="M16" s="12" t="str">
        <f t="shared" si="5"/>
        <v/>
      </c>
      <c r="N16" s="3"/>
      <c r="O16" s="3"/>
      <c r="P16" s="3"/>
      <c r="Q16" s="3"/>
      <c r="R16" s="3"/>
      <c r="S16" s="3"/>
    </row>
    <row r="17" spans="1:19">
      <c r="A17" s="17">
        <v>7</v>
      </c>
      <c r="C17" s="3"/>
      <c r="D17" s="36">
        <v>7</v>
      </c>
      <c r="E17" s="63" t="e">
        <f t="shared" si="0"/>
        <v>#VALUE!</v>
      </c>
      <c r="F17" s="35" t="str">
        <f t="shared" si="1"/>
        <v/>
      </c>
      <c r="G17" s="35" t="str">
        <f t="shared" si="2"/>
        <v/>
      </c>
      <c r="H17" s="35" t="str">
        <f t="shared" si="3"/>
        <v/>
      </c>
      <c r="I17" s="35" t="str">
        <f t="shared" si="4"/>
        <v/>
      </c>
      <c r="J17" s="19"/>
      <c r="K17" s="19"/>
      <c r="L17" s="19"/>
      <c r="M17" s="12" t="str">
        <f t="shared" si="5"/>
        <v/>
      </c>
      <c r="N17" s="3"/>
      <c r="O17" s="3"/>
      <c r="P17" s="3"/>
      <c r="Q17" s="3"/>
      <c r="R17" s="3"/>
      <c r="S17" s="3"/>
    </row>
    <row r="18" spans="1:19">
      <c r="A18" s="17">
        <v>8</v>
      </c>
      <c r="C18" s="3"/>
      <c r="D18" s="36">
        <v>8</v>
      </c>
      <c r="E18" s="63" t="e">
        <f t="shared" si="0"/>
        <v>#VALUE!</v>
      </c>
      <c r="F18" s="35" t="str">
        <f t="shared" si="1"/>
        <v/>
      </c>
      <c r="G18" s="35" t="str">
        <f t="shared" si="2"/>
        <v/>
      </c>
      <c r="H18" s="35" t="str">
        <f t="shared" si="3"/>
        <v/>
      </c>
      <c r="I18" s="35" t="str">
        <f t="shared" si="4"/>
        <v/>
      </c>
      <c r="J18" s="19"/>
      <c r="K18" s="19"/>
      <c r="L18" s="19"/>
      <c r="M18" s="12" t="str">
        <f t="shared" si="5"/>
        <v/>
      </c>
      <c r="N18" s="3"/>
      <c r="O18" s="3"/>
      <c r="P18" s="3"/>
      <c r="Q18" s="3"/>
      <c r="R18" s="3"/>
      <c r="S18" s="3"/>
    </row>
    <row r="19" spans="1:19">
      <c r="A19" s="17">
        <v>9</v>
      </c>
      <c r="C19" s="3"/>
      <c r="D19" s="36">
        <v>9</v>
      </c>
      <c r="E19" s="63" t="e">
        <f t="shared" si="0"/>
        <v>#VALUE!</v>
      </c>
      <c r="F19" s="35" t="str">
        <f t="shared" si="1"/>
        <v/>
      </c>
      <c r="G19" s="35" t="str">
        <f t="shared" si="2"/>
        <v/>
      </c>
      <c r="H19" s="35" t="str">
        <f t="shared" si="3"/>
        <v/>
      </c>
      <c r="I19" s="35" t="str">
        <f t="shared" si="4"/>
        <v/>
      </c>
      <c r="J19" s="19"/>
      <c r="K19" s="19"/>
      <c r="L19" s="19"/>
      <c r="M19" s="12" t="str">
        <f t="shared" si="5"/>
        <v/>
      </c>
      <c r="N19" s="3"/>
      <c r="O19" s="3"/>
      <c r="P19" s="3"/>
      <c r="Q19" s="3"/>
      <c r="R19" s="3"/>
      <c r="S19" s="3"/>
    </row>
    <row r="20" spans="1:19">
      <c r="A20" s="17">
        <v>10</v>
      </c>
      <c r="C20" s="3"/>
      <c r="D20" s="36">
        <v>10</v>
      </c>
      <c r="E20" s="63" t="e">
        <f t="shared" si="0"/>
        <v>#VALUE!</v>
      </c>
      <c r="F20" s="35" t="str">
        <f t="shared" si="1"/>
        <v/>
      </c>
      <c r="G20" s="35" t="str">
        <f t="shared" si="2"/>
        <v/>
      </c>
      <c r="H20" s="35" t="str">
        <f t="shared" si="3"/>
        <v/>
      </c>
      <c r="I20" s="35" t="str">
        <f t="shared" si="4"/>
        <v/>
      </c>
      <c r="J20" s="19"/>
      <c r="K20" s="19"/>
      <c r="L20" s="19"/>
      <c r="M20" s="12" t="str">
        <f t="shared" si="5"/>
        <v/>
      </c>
      <c r="N20" s="3"/>
      <c r="O20" s="3"/>
      <c r="P20" s="3"/>
      <c r="Q20" s="3"/>
      <c r="R20" s="3"/>
      <c r="S20" s="3"/>
    </row>
    <row r="21" spans="1:19">
      <c r="A21" s="17">
        <v>11</v>
      </c>
      <c r="C21" s="3"/>
      <c r="D21" s="36">
        <v>11</v>
      </c>
      <c r="E21" s="63" t="e">
        <f t="shared" si="0"/>
        <v>#VALUE!</v>
      </c>
      <c r="F21" s="35" t="str">
        <f t="shared" si="1"/>
        <v/>
      </c>
      <c r="G21" s="35" t="str">
        <f t="shared" si="2"/>
        <v/>
      </c>
      <c r="H21" s="35" t="str">
        <f t="shared" si="3"/>
        <v/>
      </c>
      <c r="I21" s="35" t="str">
        <f t="shared" si="4"/>
        <v/>
      </c>
      <c r="J21" s="19"/>
      <c r="K21" s="19"/>
      <c r="L21" s="19"/>
      <c r="M21" s="12" t="str">
        <f t="shared" si="5"/>
        <v/>
      </c>
      <c r="N21" s="3"/>
      <c r="O21" s="3"/>
      <c r="P21" s="3"/>
      <c r="Q21" s="3"/>
      <c r="R21" s="3"/>
      <c r="S21" s="3"/>
    </row>
    <row r="22" spans="1:19">
      <c r="A22" s="17">
        <v>12</v>
      </c>
      <c r="C22" s="3"/>
      <c r="D22" s="36">
        <v>12</v>
      </c>
      <c r="E22" s="63" t="e">
        <f t="shared" si="0"/>
        <v>#VALUE!</v>
      </c>
      <c r="F22" s="35" t="str">
        <f t="shared" si="1"/>
        <v/>
      </c>
      <c r="G22" s="35" t="str">
        <f t="shared" si="2"/>
        <v/>
      </c>
      <c r="H22" s="35" t="str">
        <f t="shared" si="3"/>
        <v/>
      </c>
      <c r="I22" s="35" t="str">
        <f t="shared" si="4"/>
        <v/>
      </c>
      <c r="J22" s="19"/>
      <c r="K22" s="19"/>
      <c r="L22" s="19"/>
      <c r="M22" s="12" t="str">
        <f t="shared" si="5"/>
        <v/>
      </c>
      <c r="N22" s="3"/>
      <c r="O22" s="3"/>
      <c r="P22" s="3"/>
      <c r="Q22" s="3"/>
      <c r="R22" s="3"/>
      <c r="S22" s="3"/>
    </row>
    <row r="23" spans="1:19">
      <c r="A23" s="17">
        <v>13</v>
      </c>
      <c r="C23" s="3"/>
      <c r="D23" s="36">
        <v>13</v>
      </c>
      <c r="E23" s="63" t="e">
        <f t="shared" si="0"/>
        <v>#VALUE!</v>
      </c>
      <c r="F23" s="35" t="str">
        <f t="shared" si="1"/>
        <v/>
      </c>
      <c r="G23" s="35" t="str">
        <f t="shared" si="2"/>
        <v/>
      </c>
      <c r="H23" s="35" t="str">
        <f t="shared" si="3"/>
        <v/>
      </c>
      <c r="I23" s="35" t="str">
        <f t="shared" si="4"/>
        <v/>
      </c>
      <c r="J23" s="19"/>
      <c r="K23" s="19"/>
      <c r="L23" s="19"/>
      <c r="M23" s="12" t="str">
        <f t="shared" si="5"/>
        <v/>
      </c>
      <c r="N23" s="3"/>
      <c r="O23" s="3"/>
      <c r="P23" s="3"/>
      <c r="Q23" s="3"/>
      <c r="R23" s="3"/>
      <c r="S23" s="3"/>
    </row>
    <row r="24" spans="1:19">
      <c r="A24" s="17">
        <v>14</v>
      </c>
      <c r="C24" s="3"/>
      <c r="D24" s="36">
        <v>14</v>
      </c>
      <c r="E24" s="63" t="e">
        <f t="shared" si="0"/>
        <v>#VALUE!</v>
      </c>
      <c r="F24" s="35" t="str">
        <f t="shared" si="1"/>
        <v/>
      </c>
      <c r="G24" s="35" t="str">
        <f t="shared" si="2"/>
        <v/>
      </c>
      <c r="H24" s="35" t="str">
        <f t="shared" si="3"/>
        <v/>
      </c>
      <c r="I24" s="35" t="str">
        <f t="shared" si="4"/>
        <v/>
      </c>
      <c r="J24" s="19"/>
      <c r="K24" s="19"/>
      <c r="L24" s="19"/>
      <c r="M24" s="12" t="str">
        <f t="shared" si="5"/>
        <v/>
      </c>
      <c r="N24" s="3"/>
      <c r="O24" s="3"/>
      <c r="P24" s="3"/>
      <c r="Q24" s="3"/>
      <c r="R24" s="3"/>
      <c r="S24" s="3"/>
    </row>
    <row r="25" spans="1:19">
      <c r="A25" s="17">
        <v>15</v>
      </c>
      <c r="C25" s="3"/>
      <c r="D25" s="36">
        <v>15</v>
      </c>
      <c r="E25" s="63" t="e">
        <f t="shared" si="0"/>
        <v>#VALUE!</v>
      </c>
      <c r="F25" s="35" t="str">
        <f t="shared" si="1"/>
        <v/>
      </c>
      <c r="G25" s="35" t="str">
        <f t="shared" si="2"/>
        <v/>
      </c>
      <c r="H25" s="35" t="str">
        <f t="shared" si="3"/>
        <v/>
      </c>
      <c r="I25" s="35" t="str">
        <f t="shared" si="4"/>
        <v/>
      </c>
      <c r="J25" s="19"/>
      <c r="K25" s="19"/>
      <c r="L25" s="19"/>
      <c r="M25" s="12" t="str">
        <f t="shared" si="5"/>
        <v/>
      </c>
      <c r="N25" s="3"/>
      <c r="O25" s="3"/>
      <c r="P25" s="3"/>
      <c r="Q25" s="3"/>
      <c r="R25" s="3"/>
      <c r="S25" s="3"/>
    </row>
    <row r="26" spans="1:19">
      <c r="A26" s="17">
        <v>16</v>
      </c>
      <c r="C26" s="3"/>
      <c r="D26" s="36">
        <v>16</v>
      </c>
      <c r="E26" s="63" t="e">
        <f t="shared" si="0"/>
        <v>#VALUE!</v>
      </c>
      <c r="F26" s="35" t="str">
        <f t="shared" si="1"/>
        <v/>
      </c>
      <c r="G26" s="35" t="str">
        <f t="shared" si="2"/>
        <v/>
      </c>
      <c r="H26" s="35" t="str">
        <f t="shared" si="3"/>
        <v/>
      </c>
      <c r="I26" s="35" t="str">
        <f t="shared" si="4"/>
        <v/>
      </c>
      <c r="J26" s="19"/>
      <c r="K26" s="19"/>
      <c r="L26" s="19"/>
      <c r="M26" s="12" t="str">
        <f t="shared" si="5"/>
        <v/>
      </c>
      <c r="N26" s="3"/>
      <c r="O26" s="3"/>
      <c r="P26" s="3"/>
      <c r="Q26" s="3"/>
      <c r="R26" s="3"/>
      <c r="S26" s="3"/>
    </row>
    <row r="27" spans="1:19">
      <c r="A27" s="17">
        <v>17</v>
      </c>
      <c r="C27" s="3"/>
      <c r="D27" s="36">
        <v>17</v>
      </c>
      <c r="E27" s="63" t="e">
        <f t="shared" si="0"/>
        <v>#VALUE!</v>
      </c>
      <c r="F27" s="35" t="str">
        <f t="shared" si="1"/>
        <v/>
      </c>
      <c r="G27" s="35" t="str">
        <f t="shared" si="2"/>
        <v/>
      </c>
      <c r="H27" s="35" t="str">
        <f t="shared" si="3"/>
        <v/>
      </c>
      <c r="I27" s="35" t="str">
        <f t="shared" si="4"/>
        <v/>
      </c>
      <c r="J27" s="19"/>
      <c r="K27" s="19"/>
      <c r="L27" s="19"/>
      <c r="M27" s="12" t="str">
        <f t="shared" si="5"/>
        <v/>
      </c>
      <c r="N27" s="3"/>
      <c r="O27" s="3"/>
      <c r="P27" s="3"/>
      <c r="Q27" s="3"/>
      <c r="R27" s="3"/>
      <c r="S27" s="3"/>
    </row>
    <row r="28" spans="1:19">
      <c r="A28" s="17">
        <v>18</v>
      </c>
      <c r="C28" s="3"/>
      <c r="D28" s="36">
        <v>18</v>
      </c>
      <c r="E28" s="63" t="e">
        <f t="shared" si="0"/>
        <v>#VALUE!</v>
      </c>
      <c r="F28" s="35" t="str">
        <f t="shared" si="1"/>
        <v/>
      </c>
      <c r="G28" s="35" t="str">
        <f t="shared" si="2"/>
        <v/>
      </c>
      <c r="H28" s="35" t="str">
        <f t="shared" si="3"/>
        <v/>
      </c>
      <c r="I28" s="35" t="str">
        <f t="shared" si="4"/>
        <v/>
      </c>
      <c r="J28" s="19"/>
      <c r="K28" s="19"/>
      <c r="L28" s="19"/>
      <c r="M28" s="12" t="str">
        <f t="shared" si="5"/>
        <v/>
      </c>
      <c r="N28" s="3"/>
      <c r="O28" s="3"/>
      <c r="P28" s="3"/>
      <c r="Q28" s="3"/>
      <c r="R28" s="3"/>
      <c r="S28" s="3"/>
    </row>
    <row r="29" spans="1:19">
      <c r="A29" s="17">
        <v>19</v>
      </c>
      <c r="C29" s="3"/>
      <c r="D29" s="36">
        <v>19</v>
      </c>
      <c r="E29" s="63" t="e">
        <f t="shared" si="0"/>
        <v>#VALUE!</v>
      </c>
      <c r="F29" s="35" t="str">
        <f t="shared" si="1"/>
        <v/>
      </c>
      <c r="G29" s="35" t="str">
        <f t="shared" si="2"/>
        <v/>
      </c>
      <c r="H29" s="35" t="str">
        <f t="shared" si="3"/>
        <v/>
      </c>
      <c r="I29" s="35" t="str">
        <f t="shared" si="4"/>
        <v/>
      </c>
      <c r="J29" s="19"/>
      <c r="K29" s="19"/>
      <c r="L29" s="19"/>
      <c r="M29" s="12" t="str">
        <f t="shared" si="5"/>
        <v/>
      </c>
      <c r="N29" s="3"/>
      <c r="O29" s="3"/>
      <c r="P29" s="3"/>
      <c r="Q29" s="3"/>
      <c r="R29" s="3"/>
      <c r="S29" s="3"/>
    </row>
    <row r="30" spans="1:19">
      <c r="A30" s="17">
        <v>20</v>
      </c>
      <c r="C30" s="3"/>
      <c r="D30" s="36">
        <v>20</v>
      </c>
      <c r="E30" s="63" t="e">
        <f t="shared" si="0"/>
        <v>#VALUE!</v>
      </c>
      <c r="F30" s="35" t="str">
        <f t="shared" si="1"/>
        <v/>
      </c>
      <c r="G30" s="35" t="str">
        <f t="shared" si="2"/>
        <v/>
      </c>
      <c r="H30" s="35" t="str">
        <f t="shared" si="3"/>
        <v/>
      </c>
      <c r="I30" s="35" t="str">
        <f t="shared" si="4"/>
        <v/>
      </c>
      <c r="J30" s="19"/>
      <c r="K30" s="19"/>
      <c r="L30" s="19"/>
      <c r="M30" s="12" t="str">
        <f t="shared" si="5"/>
        <v/>
      </c>
      <c r="N30" s="3"/>
      <c r="O30" s="3"/>
      <c r="P30" s="3"/>
      <c r="Q30" s="3"/>
      <c r="R30" s="3"/>
      <c r="S30" s="3"/>
    </row>
    <row r="31" spans="1:19">
      <c r="A31" s="2"/>
      <c r="C31" s="3"/>
      <c r="D31" s="14"/>
      <c r="E31" s="7"/>
      <c r="F31" s="25"/>
      <c r="G31" s="25"/>
      <c r="H31" s="25"/>
      <c r="I31" s="25"/>
      <c r="J31" s="25"/>
      <c r="K31" s="25"/>
      <c r="L31" s="25"/>
      <c r="M31" s="25"/>
      <c r="N31" s="3"/>
      <c r="O31" s="3"/>
      <c r="P31" s="3"/>
      <c r="Q31" s="3"/>
      <c r="R31" s="3"/>
      <c r="S31" s="3"/>
    </row>
    <row r="32" spans="1:19">
      <c r="A32" s="2"/>
      <c r="C32" s="3"/>
      <c r="D32" s="14"/>
      <c r="E32" s="7"/>
      <c r="F32" s="25"/>
      <c r="G32" s="25"/>
      <c r="H32" s="25"/>
      <c r="I32" s="25"/>
      <c r="J32" s="25"/>
      <c r="K32" s="25"/>
      <c r="L32" s="25"/>
      <c r="M32" s="25"/>
      <c r="N32" s="3"/>
      <c r="O32" s="3"/>
      <c r="P32" s="3"/>
      <c r="Q32" s="3"/>
      <c r="R32" s="3"/>
      <c r="S32" s="3"/>
    </row>
    <row r="33" spans="1:19">
      <c r="A33" s="2"/>
      <c r="C33" s="3"/>
      <c r="D33" s="14"/>
      <c r="E33" s="7"/>
      <c r="F33" s="25"/>
      <c r="G33" s="25"/>
      <c r="H33" s="25"/>
      <c r="I33" s="25"/>
      <c r="J33" s="25"/>
      <c r="K33" s="25"/>
      <c r="L33" s="25"/>
      <c r="M33" s="25"/>
      <c r="N33" s="3"/>
      <c r="O33" s="3"/>
      <c r="P33" s="3"/>
      <c r="Q33" s="3"/>
      <c r="R33" s="3"/>
      <c r="S33" s="3"/>
    </row>
    <row r="34" spans="1:19">
      <c r="A34" s="2"/>
      <c r="C34" s="3"/>
      <c r="D34" s="14"/>
      <c r="E34" s="7"/>
      <c r="F34" s="25"/>
      <c r="G34" s="25"/>
      <c r="H34" s="25"/>
      <c r="I34" s="25"/>
      <c r="J34" s="25"/>
      <c r="K34" s="25"/>
      <c r="L34" s="25"/>
      <c r="M34" s="25"/>
      <c r="N34" s="3"/>
      <c r="O34" s="3"/>
      <c r="P34" s="3"/>
      <c r="Q34" s="3"/>
      <c r="R34" s="3"/>
      <c r="S34" s="3"/>
    </row>
    <row r="35" spans="1:19">
      <c r="A35" s="2"/>
      <c r="C35" s="3"/>
      <c r="D35" s="14"/>
      <c r="E35" s="7"/>
      <c r="F35" s="25"/>
      <c r="G35" s="25"/>
      <c r="H35" s="25"/>
      <c r="I35" s="25"/>
      <c r="J35" s="25"/>
      <c r="K35" s="25"/>
      <c r="L35" s="25"/>
      <c r="M35" s="25"/>
      <c r="N35" s="3"/>
      <c r="O35" s="3"/>
      <c r="P35" s="3"/>
      <c r="Q35" s="3"/>
      <c r="R35" s="3"/>
      <c r="S35" s="3"/>
    </row>
    <row r="36" spans="1:19" ht="16.5" customHeight="1">
      <c r="A36" s="2"/>
      <c r="C36" s="3"/>
      <c r="D36" s="14"/>
      <c r="E36" s="7"/>
      <c r="F36" s="25"/>
      <c r="G36" s="25"/>
      <c r="H36" s="25"/>
      <c r="I36" s="25"/>
      <c r="J36" s="25"/>
      <c r="K36" s="25"/>
      <c r="L36" s="25"/>
      <c r="M36" s="25"/>
      <c r="N36" s="3"/>
      <c r="O36" s="3"/>
      <c r="P36" s="3"/>
      <c r="Q36" s="3"/>
      <c r="R36" s="3"/>
      <c r="S36" s="3"/>
    </row>
    <row r="37" spans="1:19">
      <c r="A37" s="2"/>
      <c r="C37" s="3"/>
      <c r="D37" s="14"/>
      <c r="E37" s="7"/>
      <c r="F37" s="25"/>
      <c r="G37" s="25"/>
      <c r="H37" s="25"/>
      <c r="I37" s="25"/>
      <c r="J37" s="25"/>
      <c r="K37" s="25"/>
      <c r="L37" s="25"/>
      <c r="M37" s="25"/>
      <c r="N37" s="3"/>
      <c r="O37" s="3"/>
      <c r="P37" s="3"/>
      <c r="Q37" s="3"/>
      <c r="R37" s="3"/>
      <c r="S37" s="3"/>
    </row>
    <row r="38" spans="1:19" ht="96.75" customHeight="1">
      <c r="A38" s="2"/>
      <c r="C38" s="3"/>
      <c r="D38" s="83" t="s">
        <v>37</v>
      </c>
      <c r="E38" s="84"/>
      <c r="F38" s="84"/>
      <c r="G38" s="84"/>
      <c r="H38" s="84"/>
      <c r="I38" s="84"/>
      <c r="J38" s="84"/>
      <c r="K38" s="84"/>
      <c r="L38" s="84"/>
      <c r="M38" s="84"/>
      <c r="N38" s="84"/>
      <c r="O38" s="84"/>
      <c r="P38" s="84"/>
      <c r="Q38" s="84"/>
      <c r="R38" s="84"/>
      <c r="S38" s="84"/>
    </row>
    <row r="39" spans="1:19" ht="400.15" customHeight="1"/>
  </sheetData>
  <sheetProtection algorithmName="SHA-512" hashValue="zVDq3xOQvkBq5EKtQ9TxwAldjSDGOc80Coh4aPGgKFi56Ld5pZBHEm4h1lABROCUF3ZeOf0CL6xg6Aw8YhG15g==" saltValue="OgeMDtu3R7qHNcIuzEYJEg==" spinCount="100000" sheet="1" objects="1" scenarios="1"/>
  <mergeCells count="3">
    <mergeCell ref="F9:I9"/>
    <mergeCell ref="J9:M9"/>
    <mergeCell ref="D38:S38"/>
  </mergeCells>
  <phoneticPr fontId="0" type="noConversion"/>
  <dataValidations count="3">
    <dataValidation allowBlank="1" sqref="O39:O65536 S1:S6 S8:S9 P39:R1048576 J39:M65536 O1:O9 B1:B30 A31:B65536 A11:A30 A1:A9 K1:M8 T1:IS1048576 J1:J10 K10:M10 E39:F1048576 N39:N1048576 G39:I65536 G1:I8 G10:I37 N1:N37 C1:D1048576 E1:F37 J31:M37 P1:R37 O11:O37 S11:S37 S39:S65536" xr:uid="{00000000-0002-0000-0200-000000000000}"/>
    <dataValidation type="list" allowBlank="1" sqref="O10" xr:uid="{00000000-0002-0000-0200-000001000000}">
      <formula1>$A$10:$A$30</formula1>
    </dataValidation>
    <dataValidation type="decimal" allowBlank="1" showErrorMessage="1" error="Enter numeric values only" sqref="J11:L30" xr:uid="{00000000-0002-0000-0200-000002000000}">
      <formula1>0</formula1>
      <formula2>10000</formula2>
    </dataValidation>
  </dataValidations>
  <pageMargins left="0.59055118110236227" right="0.59055118110236227" top="0.59055118110236227" bottom="0.59055118110236227" header="0.51181102362204722" footer="0.51181102362204722"/>
  <pageSetup paperSize="9" scale="82" orientation="landscape" horizontalDpi="360" verticalDpi="360"/>
  <headerFooter alignWithMargins="0">
    <oddFooter>&amp;LPrinted on &amp;D, Page &amp;P of &amp;N</oddFooter>
  </headerFooter>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f256084-49c1-4acf-853f-297c44d205a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6E2BA37593A49429B5C49C1BBCB8A26" ma:contentTypeVersion="11" ma:contentTypeDescription="Create a new document." ma:contentTypeScope="" ma:versionID="a810fc5e181a7379c0d76e1fb9e269af">
  <xsd:schema xmlns:xsd="http://www.w3.org/2001/XMLSchema" xmlns:xs="http://www.w3.org/2001/XMLSchema" xmlns:p="http://schemas.microsoft.com/office/2006/metadata/properties" xmlns:ns2="0f256084-49c1-4acf-853f-297c44d205af" targetNamespace="http://schemas.microsoft.com/office/2006/metadata/properties" ma:root="true" ma:fieldsID="bd144c628a8a09265856badae35786d9" ns2:_="">
    <xsd:import namespace="0f256084-49c1-4acf-853f-297c44d205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256084-49c1-4acf-853f-297c44d205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ec2f1d9f-d9cd-4e16-8c8d-b9f39c5386ec"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597D09-CE68-4336-9CC7-3F182FD16288}">
  <ds:schemaRefs>
    <ds:schemaRef ds:uri="http://schemas.microsoft.com/office/2006/metadata/properties"/>
    <ds:schemaRef ds:uri="http://schemas.microsoft.com/office/infopath/2007/PartnerControls"/>
    <ds:schemaRef ds:uri="0f256084-49c1-4acf-853f-297c44d205af"/>
  </ds:schemaRefs>
</ds:datastoreItem>
</file>

<file path=customXml/itemProps2.xml><?xml version="1.0" encoding="utf-8"?>
<ds:datastoreItem xmlns:ds="http://schemas.openxmlformats.org/officeDocument/2006/customXml" ds:itemID="{61AC6515-8C33-41A4-ABBA-E8642BFF3D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256084-49c1-4acf-853f-297c44d205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84B7771-EB9D-4BCA-B051-4A3356528D5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22</vt:i4>
      </vt:variant>
    </vt:vector>
  </HeadingPairs>
  <TitlesOfParts>
    <vt:vector size="25" baseType="lpstr">
      <vt:lpstr>Instructions</vt:lpstr>
      <vt:lpstr>MegaCalc</vt:lpstr>
      <vt:lpstr>Creep Calculation</vt:lpstr>
      <vt:lpstr>A1_blank_1</vt:lpstr>
      <vt:lpstr>A1_blank_2</vt:lpstr>
      <vt:lpstr>A1_blank_ave</vt:lpstr>
      <vt:lpstr>A1_sample</vt:lpstr>
      <vt:lpstr>A2_blank_1</vt:lpstr>
      <vt:lpstr>A2_blank_2</vt:lpstr>
      <vt:lpstr>A2_blank_ave</vt:lpstr>
      <vt:lpstr>A2_sample</vt:lpstr>
      <vt:lpstr>Change_absorbance</vt:lpstr>
      <vt:lpstr>Concentration_gg</vt:lpstr>
      <vt:lpstr>Concentration_gL</vt:lpstr>
      <vt:lpstr>Creep_calculation</vt:lpstr>
      <vt:lpstr>D_Abs</vt:lpstr>
      <vt:lpstr>Dilution</vt:lpstr>
      <vt:lpstr>Instructions</vt:lpstr>
      <vt:lpstr>'Creep Calculation'!Print_Area</vt:lpstr>
      <vt:lpstr>Instructions!Print_Area</vt:lpstr>
      <vt:lpstr>MegaCalc!Print_Area</vt:lpstr>
      <vt:lpstr>MegaCalc!Print_Titles</vt:lpstr>
      <vt:lpstr>Sample_con_gL</vt:lpstr>
      <vt:lpstr>Sample_volume</vt:lpstr>
      <vt:lpstr>use_mega_calculator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Megazyme</dc:creator>
  <cp:lastModifiedBy>Ida Lazewska</cp:lastModifiedBy>
  <cp:lastPrinted>2024-02-12T11:20:47Z</cp:lastPrinted>
  <dcterms:created xsi:type="dcterms:W3CDTF">2004-10-05T18:50:23Z</dcterms:created>
  <dcterms:modified xsi:type="dcterms:W3CDTF">2025-07-14T08:43:48Z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0x010100D6E2BA37593A49429B5C49C1BBCB8A26</vt:lpwstr>
  </property>
  <property fmtid="{D5CDD505-2E9C-101B-9397-08002B2CF9AE}" pid="3" name="Order">
    <vt:r8>29844200</vt:r8>
  </property>
  <property fmtid="{D5CDD505-2E9C-101B-9397-08002B2CF9AE}" pid="4" name="_ExtendedDescription">
    <vt:lpwstr/>
  </property>
  <property fmtid="{D5CDD505-2E9C-101B-9397-08002B2CF9AE}" pid="5" name="MediaServiceImageTags">
    <vt:lpwstr/>
  </property>
</Properties>
</file>