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U:\MegaCalc - New header\K-MALTA\"/>
    </mc:Choice>
  </mc:AlternateContent>
  <xr:revisionPtr revIDLastSave="0" documentId="13_ncr:48009_{DD06906C-F44B-4CDA-83F9-25F499BE41E5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8" r:id="rId2"/>
  </sheets>
  <definedNames>
    <definedName name="Absorbance_A" localSheetId="1">MegaCalc!$F$17:$F$96</definedName>
    <definedName name="Absorbance_A">#REF!</definedName>
    <definedName name="Absorbance_B" localSheetId="1">MegaCalc!$G$17:$G$96</definedName>
    <definedName name="Absorbance_B">#REF!</definedName>
    <definedName name="Alpha_Rep_1">MegaCalc!$F$9</definedName>
    <definedName name="Alpha_Rep_2" localSheetId="1">MegaCalc!$G$9</definedName>
    <definedName name="Alpha_Rep_Ave" localSheetId="0">Instructions!$H$9</definedName>
    <definedName name="Alpha_Rep_Ave" localSheetId="1">MegaCalc!$H$9</definedName>
    <definedName name="Analyte_Units_g" localSheetId="1">MegaCalc!$T$16:$T$96</definedName>
    <definedName name="Analyte_Units_g">#REF!</definedName>
    <definedName name="Analyte_Units_L" localSheetId="1">MegaCalc!$P$16:$P$96</definedName>
    <definedName name="Analyte_Units_L">#REF!</definedName>
    <definedName name="Average_absorbance" localSheetId="1">MegaCalc!$H$17:$H$96</definedName>
    <definedName name="Average_absorbance">#REF!</definedName>
    <definedName name="Beta_Rep_1" localSheetId="1">MegaCalc!$F$13</definedName>
    <definedName name="Beta_Rep_2" localSheetId="1">MegaCalc!$G$13</definedName>
    <definedName name="Beta_Rep_Ave" localSheetId="0">Instructions!$H$13</definedName>
    <definedName name="Beta_Rep_Ave" localSheetId="1">MegaCalc!$H$13</definedName>
    <definedName name="Contact_us">Instructions!$D$45</definedName>
    <definedName name="Dilution_fold" localSheetId="1">MegaCalc!$M$16:$M$96</definedName>
    <definedName name="Dilution_fold">#REF!</definedName>
    <definedName name="Extract_volume_mL" localSheetId="1">MegaCalc!$S$16:$S$96</definedName>
    <definedName name="Extract_volume_mL">#REF!</definedName>
    <definedName name="Incubation_time_min" localSheetId="1">MegaCalc!$L$16:$L$96</definedName>
    <definedName name="Incubation_time_min">#REF!</definedName>
    <definedName name="Instructions">Instructions!$A$2</definedName>
    <definedName name="_xlnm.Print_Area" localSheetId="0">Instructions!$B$2:$S$50</definedName>
    <definedName name="_xlnm.Print_Area" localSheetId="1">MegaCalc!$B$2:$V$98</definedName>
    <definedName name="_xlnm.Print_Titles" localSheetId="1">MegaCalc!$14:$15</definedName>
    <definedName name="Replicate_1" localSheetId="1">MegaCalc!$F$9</definedName>
    <definedName name="Replicate_1">#REF!</definedName>
    <definedName name="Replicate_2" localSheetId="1">MegaCalc!$G$9</definedName>
    <definedName name="Replicate_2">#REF!</definedName>
    <definedName name="Replicate_average" localSheetId="1">MegaCalc!$H$9</definedName>
    <definedName name="Replicate_average">#REF!</definedName>
    <definedName name="Sample_volume_mL" localSheetId="1">MegaCalc!$J$16:$J$96</definedName>
    <definedName name="Sample_volume_mL">#REF!</definedName>
    <definedName name="Sample_weight_g" localSheetId="1">MegaCalc!$R$16:$R$96</definedName>
    <definedName name="Sample_weight_g">#REF!</definedName>
    <definedName name="Total_volume_assay_mL" localSheetId="1">MegaCalc!$K$16:$K$96</definedName>
    <definedName name="Total_volume_assay_mL">#REF!</definedName>
    <definedName name="use_mega_calculator" localSheetId="1">MegaCalc!$A$1</definedName>
    <definedName name="use_mega_calculator">#REF!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8" l="1"/>
  <c r="H62" i="8" s="1"/>
  <c r="H23" i="6"/>
  <c r="H19" i="6"/>
  <c r="H13" i="8"/>
  <c r="I13" i="8"/>
  <c r="H9" i="8"/>
  <c r="T62" i="8" l="1"/>
  <c r="U62" i="8" s="1"/>
  <c r="P62" i="8"/>
  <c r="Q62" i="8" s="1"/>
  <c r="I62" i="8"/>
  <c r="H76" i="8"/>
  <c r="H17" i="8"/>
  <c r="H22" i="8"/>
  <c r="H26" i="8"/>
  <c r="H28" i="8"/>
  <c r="H32" i="8"/>
  <c r="H36" i="8"/>
  <c r="H40" i="8"/>
  <c r="H44" i="8"/>
  <c r="H48" i="8"/>
  <c r="H52" i="8"/>
  <c r="H56" i="8"/>
  <c r="H63" i="8"/>
  <c r="H67" i="8"/>
  <c r="H71" i="8"/>
  <c r="H77" i="8"/>
  <c r="H81" i="8"/>
  <c r="H85" i="8"/>
  <c r="H88" i="8"/>
  <c r="H90" i="8"/>
  <c r="H92" i="8"/>
  <c r="H19" i="8"/>
  <c r="H23" i="8"/>
  <c r="H27" i="8"/>
  <c r="H29" i="8"/>
  <c r="H33" i="8"/>
  <c r="H37" i="8"/>
  <c r="H41" i="8"/>
  <c r="H45" i="8"/>
  <c r="H49" i="8"/>
  <c r="H53" i="8"/>
  <c r="H57" i="8"/>
  <c r="H60" i="8"/>
  <c r="H64" i="8"/>
  <c r="H68" i="8"/>
  <c r="H72" i="8"/>
  <c r="H74" i="8"/>
  <c r="H78" i="8"/>
  <c r="H82" i="8"/>
  <c r="H86" i="8"/>
  <c r="H89" i="8"/>
  <c r="H91" i="8"/>
  <c r="H93" i="8"/>
  <c r="H20" i="8"/>
  <c r="H24" i="8"/>
  <c r="H30" i="8"/>
  <c r="H34" i="8"/>
  <c r="H38" i="8"/>
  <c r="H42" i="8"/>
  <c r="H46" i="8"/>
  <c r="H50" i="8"/>
  <c r="H54" i="8"/>
  <c r="H58" i="8"/>
  <c r="H61" i="8"/>
  <c r="H65" i="8"/>
  <c r="H69" i="8"/>
  <c r="H73" i="8"/>
  <c r="H75" i="8"/>
  <c r="H79" i="8"/>
  <c r="H83" i="8"/>
  <c r="H87" i="8"/>
  <c r="H94" i="8"/>
  <c r="H96" i="8"/>
  <c r="H21" i="8"/>
  <c r="H35" i="8"/>
  <c r="H51" i="8"/>
  <c r="H66" i="8"/>
  <c r="H80" i="8"/>
  <c r="H43" i="8"/>
  <c r="H18" i="8"/>
  <c r="H25" i="8"/>
  <c r="H39" i="8"/>
  <c r="H55" i="8"/>
  <c r="H70" i="8"/>
  <c r="H84" i="8"/>
  <c r="H95" i="8"/>
  <c r="H59" i="8"/>
  <c r="H47" i="8"/>
  <c r="H31" i="8"/>
  <c r="T43" i="8" l="1"/>
  <c r="U43" i="8" s="1"/>
  <c r="I43" i="8"/>
  <c r="P43" i="8"/>
  <c r="Q43" i="8" s="1"/>
  <c r="I73" i="8"/>
  <c r="P73" i="8"/>
  <c r="Q73" i="8" s="1"/>
  <c r="T73" i="8"/>
  <c r="U73" i="8" s="1"/>
  <c r="I42" i="8"/>
  <c r="T42" i="8"/>
  <c r="U42" i="8" s="1"/>
  <c r="P42" i="8"/>
  <c r="Q42" i="8" s="1"/>
  <c r="T74" i="8"/>
  <c r="U74" i="8" s="1"/>
  <c r="I74" i="8"/>
  <c r="P74" i="8"/>
  <c r="Q74" i="8" s="1"/>
  <c r="P29" i="8"/>
  <c r="Q29" i="8" s="1"/>
  <c r="T29" i="8"/>
  <c r="U29" i="8" s="1"/>
  <c r="I29" i="8"/>
  <c r="T63" i="8"/>
  <c r="U63" i="8" s="1"/>
  <c r="P63" i="8"/>
  <c r="Q63" i="8" s="1"/>
  <c r="I63" i="8"/>
  <c r="P76" i="8"/>
  <c r="Q76" i="8" s="1"/>
  <c r="T76" i="8"/>
  <c r="U76" i="8" s="1"/>
  <c r="I76" i="8"/>
  <c r="T39" i="8"/>
  <c r="U39" i="8" s="1"/>
  <c r="I39" i="8"/>
  <c r="P39" i="8"/>
  <c r="Q39" i="8" s="1"/>
  <c r="P80" i="8"/>
  <c r="Q80" i="8" s="1"/>
  <c r="I80" i="8"/>
  <c r="T80" i="8"/>
  <c r="U80" i="8" s="1"/>
  <c r="T21" i="8"/>
  <c r="U21" i="8" s="1"/>
  <c r="P21" i="8"/>
  <c r="Q21" i="8" s="1"/>
  <c r="I21" i="8"/>
  <c r="I83" i="8"/>
  <c r="T83" i="8"/>
  <c r="U83" i="8" s="1"/>
  <c r="P83" i="8"/>
  <c r="Q83" i="8" s="1"/>
  <c r="I69" i="8"/>
  <c r="P69" i="8"/>
  <c r="Q69" i="8" s="1"/>
  <c r="T69" i="8"/>
  <c r="U69" i="8" s="1"/>
  <c r="P54" i="8"/>
  <c r="Q54" i="8" s="1"/>
  <c r="T54" i="8"/>
  <c r="U54" i="8" s="1"/>
  <c r="I54" i="8"/>
  <c r="P38" i="8"/>
  <c r="Q38" i="8" s="1"/>
  <c r="I38" i="8"/>
  <c r="T38" i="8"/>
  <c r="U38" i="8" s="1"/>
  <c r="T20" i="8"/>
  <c r="U20" i="8" s="1"/>
  <c r="I20" i="8"/>
  <c r="P20" i="8"/>
  <c r="Q20" i="8" s="1"/>
  <c r="P86" i="8"/>
  <c r="Q86" i="8" s="1"/>
  <c r="T86" i="8"/>
  <c r="U86" i="8" s="1"/>
  <c r="I86" i="8"/>
  <c r="T72" i="8"/>
  <c r="U72" i="8" s="1"/>
  <c r="I72" i="8"/>
  <c r="P72" i="8"/>
  <c r="Q72" i="8" s="1"/>
  <c r="P57" i="8"/>
  <c r="Q57" i="8" s="1"/>
  <c r="I57" i="8"/>
  <c r="T57" i="8"/>
  <c r="U57" i="8" s="1"/>
  <c r="P41" i="8"/>
  <c r="Q41" i="8" s="1"/>
  <c r="T41" i="8"/>
  <c r="U41" i="8" s="1"/>
  <c r="I41" i="8"/>
  <c r="P27" i="8"/>
  <c r="Q27" i="8" s="1"/>
  <c r="T27" i="8"/>
  <c r="U27" i="8" s="1"/>
  <c r="I27" i="8"/>
  <c r="T90" i="8"/>
  <c r="U90" i="8" s="1"/>
  <c r="I90" i="8"/>
  <c r="P90" i="8"/>
  <c r="Q90" i="8" s="1"/>
  <c r="T77" i="8"/>
  <c r="U77" i="8" s="1"/>
  <c r="I77" i="8"/>
  <c r="P77" i="8"/>
  <c r="Q77" i="8" s="1"/>
  <c r="T56" i="8"/>
  <c r="U56" i="8" s="1"/>
  <c r="P56" i="8"/>
  <c r="Q56" i="8" s="1"/>
  <c r="I56" i="8"/>
  <c r="P40" i="8"/>
  <c r="Q40" i="8" s="1"/>
  <c r="I40" i="8"/>
  <c r="T40" i="8"/>
  <c r="U40" i="8" s="1"/>
  <c r="P26" i="8"/>
  <c r="Q26" i="8" s="1"/>
  <c r="T26" i="8"/>
  <c r="U26" i="8" s="1"/>
  <c r="I26" i="8"/>
  <c r="I59" i="8"/>
  <c r="P59" i="8"/>
  <c r="Q59" i="8" s="1"/>
  <c r="T59" i="8"/>
  <c r="U59" i="8" s="1"/>
  <c r="I35" i="8"/>
  <c r="P35" i="8"/>
  <c r="Q35" i="8" s="1"/>
  <c r="T35" i="8"/>
  <c r="U35" i="8" s="1"/>
  <c r="P58" i="8"/>
  <c r="Q58" i="8" s="1"/>
  <c r="I58" i="8"/>
  <c r="T58" i="8"/>
  <c r="U58" i="8" s="1"/>
  <c r="P89" i="8"/>
  <c r="Q89" i="8" s="1"/>
  <c r="T89" i="8"/>
  <c r="U89" i="8" s="1"/>
  <c r="I89" i="8"/>
  <c r="P45" i="8"/>
  <c r="Q45" i="8" s="1"/>
  <c r="I45" i="8"/>
  <c r="T45" i="8"/>
  <c r="U45" i="8" s="1"/>
  <c r="T92" i="8"/>
  <c r="U92" i="8" s="1"/>
  <c r="I92" i="8"/>
  <c r="P92" i="8"/>
  <c r="Q92" i="8" s="1"/>
  <c r="T44" i="8"/>
  <c r="U44" i="8" s="1"/>
  <c r="P44" i="8"/>
  <c r="Q44" i="8" s="1"/>
  <c r="I44" i="8"/>
  <c r="P95" i="8"/>
  <c r="Q95" i="8" s="1"/>
  <c r="I95" i="8"/>
  <c r="T95" i="8"/>
  <c r="U95" i="8" s="1"/>
  <c r="P84" i="8"/>
  <c r="Q84" i="8" s="1"/>
  <c r="I84" i="8"/>
  <c r="T84" i="8"/>
  <c r="U84" i="8" s="1"/>
  <c r="T66" i="8"/>
  <c r="U66" i="8" s="1"/>
  <c r="I66" i="8"/>
  <c r="P66" i="8"/>
  <c r="Q66" i="8" s="1"/>
  <c r="I96" i="8"/>
  <c r="P96" i="8"/>
  <c r="Q96" i="8" s="1"/>
  <c r="T96" i="8"/>
  <c r="U96" i="8" s="1"/>
  <c r="I79" i="8"/>
  <c r="P79" i="8"/>
  <c r="Q79" i="8" s="1"/>
  <c r="T79" i="8"/>
  <c r="U79" i="8" s="1"/>
  <c r="T65" i="8"/>
  <c r="U65" i="8" s="1"/>
  <c r="P65" i="8"/>
  <c r="Q65" i="8" s="1"/>
  <c r="I65" i="8"/>
  <c r="P50" i="8"/>
  <c r="Q50" i="8" s="1"/>
  <c r="T50" i="8"/>
  <c r="U50" i="8" s="1"/>
  <c r="I50" i="8"/>
  <c r="T34" i="8"/>
  <c r="U34" i="8" s="1"/>
  <c r="P34" i="8"/>
  <c r="Q34" i="8" s="1"/>
  <c r="I34" i="8"/>
  <c r="T93" i="8"/>
  <c r="U93" i="8" s="1"/>
  <c r="I93" i="8"/>
  <c r="P93" i="8"/>
  <c r="Q93" i="8" s="1"/>
  <c r="P82" i="8"/>
  <c r="Q82" i="8" s="1"/>
  <c r="I82" i="8"/>
  <c r="T82" i="8"/>
  <c r="U82" i="8" s="1"/>
  <c r="T68" i="8"/>
  <c r="U68" i="8" s="1"/>
  <c r="P68" i="8"/>
  <c r="Q68" i="8" s="1"/>
  <c r="I68" i="8"/>
  <c r="T53" i="8"/>
  <c r="U53" i="8" s="1"/>
  <c r="I53" i="8"/>
  <c r="P53" i="8"/>
  <c r="Q53" i="8" s="1"/>
  <c r="P37" i="8"/>
  <c r="Q37" i="8" s="1"/>
  <c r="T37" i="8"/>
  <c r="U37" i="8" s="1"/>
  <c r="I37" i="8"/>
  <c r="I23" i="8"/>
  <c r="T23" i="8"/>
  <c r="U23" i="8" s="1"/>
  <c r="P23" i="8"/>
  <c r="Q23" i="8" s="1"/>
  <c r="P88" i="8"/>
  <c r="Q88" i="8" s="1"/>
  <c r="T88" i="8"/>
  <c r="U88" i="8" s="1"/>
  <c r="I88" i="8"/>
  <c r="T71" i="8"/>
  <c r="U71" i="8" s="1"/>
  <c r="I71" i="8"/>
  <c r="P71" i="8"/>
  <c r="Q71" i="8" s="1"/>
  <c r="I52" i="8"/>
  <c r="P52" i="8"/>
  <c r="Q52" i="8" s="1"/>
  <c r="T52" i="8"/>
  <c r="U52" i="8" s="1"/>
  <c r="T36" i="8"/>
  <c r="U36" i="8" s="1"/>
  <c r="P36" i="8"/>
  <c r="Q36" i="8" s="1"/>
  <c r="I36" i="8"/>
  <c r="P22" i="8"/>
  <c r="Q22" i="8" s="1"/>
  <c r="I22" i="8"/>
  <c r="T22" i="8"/>
  <c r="U22" i="8" s="1"/>
  <c r="T55" i="8"/>
  <c r="U55" i="8" s="1"/>
  <c r="I55" i="8"/>
  <c r="P55" i="8"/>
  <c r="Q55" i="8" s="1"/>
  <c r="T87" i="8"/>
  <c r="U87" i="8" s="1"/>
  <c r="P87" i="8"/>
  <c r="Q87" i="8" s="1"/>
  <c r="I87" i="8"/>
  <c r="I24" i="8"/>
  <c r="T24" i="8"/>
  <c r="U24" i="8" s="1"/>
  <c r="P24" i="8"/>
  <c r="Q24" i="8" s="1"/>
  <c r="I60" i="8"/>
  <c r="P60" i="8"/>
  <c r="Q60" i="8" s="1"/>
  <c r="T60" i="8"/>
  <c r="U60" i="8" s="1"/>
  <c r="T81" i="8"/>
  <c r="U81" i="8" s="1"/>
  <c r="I81" i="8"/>
  <c r="P81" i="8"/>
  <c r="Q81" i="8" s="1"/>
  <c r="I28" i="8"/>
  <c r="T28" i="8"/>
  <c r="U28" i="8" s="1"/>
  <c r="P28" i="8"/>
  <c r="Q28" i="8" s="1"/>
  <c r="P31" i="8"/>
  <c r="Q31" i="8" s="1"/>
  <c r="I31" i="8"/>
  <c r="T31" i="8"/>
  <c r="U31" i="8" s="1"/>
  <c r="P25" i="8"/>
  <c r="Q25" i="8" s="1"/>
  <c r="T25" i="8"/>
  <c r="U25" i="8" s="1"/>
  <c r="I25" i="8"/>
  <c r="T47" i="8"/>
  <c r="U47" i="8" s="1"/>
  <c r="P47" i="8"/>
  <c r="Q47" i="8" s="1"/>
  <c r="I47" i="8"/>
  <c r="P70" i="8"/>
  <c r="Q70" i="8" s="1"/>
  <c r="T70" i="8"/>
  <c r="U70" i="8" s="1"/>
  <c r="I70" i="8"/>
  <c r="I18" i="8"/>
  <c r="P18" i="8"/>
  <c r="Q18" i="8" s="1"/>
  <c r="T18" i="8"/>
  <c r="U18" i="8" s="1"/>
  <c r="P51" i="8"/>
  <c r="Q51" i="8" s="1"/>
  <c r="T51" i="8"/>
  <c r="U51" i="8" s="1"/>
  <c r="I51" i="8"/>
  <c r="P94" i="8"/>
  <c r="Q94" i="8" s="1"/>
  <c r="T94" i="8"/>
  <c r="U94" i="8" s="1"/>
  <c r="I94" i="8"/>
  <c r="T75" i="8"/>
  <c r="U75" i="8" s="1"/>
  <c r="P75" i="8"/>
  <c r="Q75" i="8" s="1"/>
  <c r="I75" i="8"/>
  <c r="T61" i="8"/>
  <c r="U61" i="8" s="1"/>
  <c r="I61" i="8"/>
  <c r="P61" i="8"/>
  <c r="Q61" i="8" s="1"/>
  <c r="T46" i="8"/>
  <c r="U46" i="8" s="1"/>
  <c r="I46" i="8"/>
  <c r="P46" i="8"/>
  <c r="Q46" i="8" s="1"/>
  <c r="I30" i="8"/>
  <c r="P30" i="8"/>
  <c r="Q30" i="8" s="1"/>
  <c r="T30" i="8"/>
  <c r="U30" i="8" s="1"/>
  <c r="T91" i="8"/>
  <c r="U91" i="8" s="1"/>
  <c r="I91" i="8"/>
  <c r="P91" i="8"/>
  <c r="Q91" i="8" s="1"/>
  <c r="P78" i="8"/>
  <c r="Q78" i="8" s="1"/>
  <c r="T78" i="8"/>
  <c r="U78" i="8" s="1"/>
  <c r="I78" i="8"/>
  <c r="P64" i="8"/>
  <c r="Q64" i="8" s="1"/>
  <c r="I64" i="8"/>
  <c r="T64" i="8"/>
  <c r="U64" i="8" s="1"/>
  <c r="T49" i="8"/>
  <c r="U49" i="8" s="1"/>
  <c r="I49" i="8"/>
  <c r="P49" i="8"/>
  <c r="Q49" i="8" s="1"/>
  <c r="I33" i="8"/>
  <c r="T33" i="8"/>
  <c r="U33" i="8" s="1"/>
  <c r="P33" i="8"/>
  <c r="Q33" i="8" s="1"/>
  <c r="P19" i="8"/>
  <c r="Q19" i="8" s="1"/>
  <c r="I19" i="8"/>
  <c r="T19" i="8"/>
  <c r="U19" i="8" s="1"/>
  <c r="T85" i="8"/>
  <c r="U85" i="8" s="1"/>
  <c r="I85" i="8"/>
  <c r="P85" i="8"/>
  <c r="Q85" i="8" s="1"/>
  <c r="P67" i="8"/>
  <c r="Q67" i="8" s="1"/>
  <c r="I67" i="8"/>
  <c r="T67" i="8"/>
  <c r="U67" i="8" s="1"/>
  <c r="T48" i="8"/>
  <c r="U48" i="8" s="1"/>
  <c r="I48" i="8"/>
  <c r="P48" i="8"/>
  <c r="Q48" i="8" s="1"/>
  <c r="P32" i="8"/>
  <c r="Q32" i="8" s="1"/>
  <c r="I32" i="8"/>
  <c r="T32" i="8"/>
  <c r="U32" i="8" s="1"/>
  <c r="I17" i="8"/>
  <c r="T17" i="8"/>
  <c r="U17" i="8" s="1"/>
  <c r="P17" i="8"/>
  <c r="Q17" i="8" s="1"/>
</calcChain>
</file>

<file path=xl/sharedStrings.xml><?xml version="1.0" encoding="utf-8"?>
<sst xmlns="http://schemas.openxmlformats.org/spreadsheetml/2006/main" count="238" uniqueCount="40">
  <si>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</si>
  <si>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</si>
  <si>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</si>
  <si>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</si>
  <si>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</si>
  <si>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</si>
  <si>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</si>
  <si>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</si>
  <si>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</si>
  <si>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</si>
  <si>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</si>
  <si>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</si>
  <si>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</si>
  <si>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</si>
  <si>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</si>
  <si>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</si>
  <si>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</si>
  <si>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Dilution 
(-fold)</t>
  </si>
  <si>
    <t>Sample volume (mL)</t>
  </si>
  <si>
    <t>Sample weight 
(grams)</t>
  </si>
  <si>
    <t>Average</t>
  </si>
  <si>
    <t>Total volume in assay tube (mL)</t>
  </si>
  <si>
    <t>Incubation time (min)</t>
  </si>
  <si>
    <t>Results</t>
  </si>
  <si>
    <t>Replicate 1</t>
  </si>
  <si>
    <t>Replicate 2</t>
  </si>
  <si>
    <t>Average Sample absorbance minus Blank absorbance</t>
  </si>
  <si>
    <t>Sample Absorbance values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</si>
  <si>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</si>
  <si>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Amylase (Units/L)</t>
  </si>
  <si>
    <t>Amylase (Units/g)</t>
  </si>
  <si>
    <t>Analyte</t>
  </si>
  <si>
    <t>Alpha-Amylase</t>
  </si>
  <si>
    <t>Beta-Amylase</t>
  </si>
  <si>
    <t>Beta-Amylase - Reaction blank absorbance</t>
  </si>
  <si>
    <t>Alpha-Amylase - Reaction blank absorbance</t>
  </si>
  <si>
    <t>Method</t>
  </si>
  <si>
    <t>Megazyme Knowledge Base</t>
  </si>
  <si>
    <t>Customer Support</t>
  </si>
  <si>
    <t>K-MALTA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</si>
</sst>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8" formatCode="0.0"/>
  </numFmts>
  <fonts count="21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sz val="9"/>
      <color indexed="63"/>
      <name val="Gill Sans MT"/>
      <family val="2"/>
    </font>
    <font>
      <sz val="9"/>
      <name val="Gill Sans MT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182" fontId="1" fillId="2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4" borderId="0" xfId="0" applyFont="1" applyFill="1" applyBorder="1" applyProtection="1"/>
    <xf numFmtId="0" fontId="4" fillId="4" borderId="0" xfId="0" applyFont="1" applyFill="1" applyBorder="1" applyAlignment="1" applyProtection="1">
      <alignment horizontal="left" vertical="top"/>
    </xf>
    <xf numFmtId="0" fontId="1" fillId="4" borderId="0" xfId="0" applyFont="1" applyFill="1" applyProtection="1"/>
    <xf numFmtId="0" fontId="2" fillId="4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" fillId="4" borderId="0" xfId="0" applyFont="1" applyFill="1" applyAlignment="1" applyProtection="1">
      <alignment horizontal="left"/>
    </xf>
    <xf numFmtId="0" fontId="2" fillId="4" borderId="0" xfId="0" quotePrefix="1" applyFont="1" applyFill="1" applyBorder="1" applyAlignment="1" applyProtection="1">
      <alignment horizontal="center" vertical="top" wrapText="1"/>
    </xf>
    <xf numFmtId="182" fontId="1" fillId="4" borderId="0" xfId="0" applyNumberFormat="1" applyFont="1" applyFill="1" applyBorder="1" applyAlignment="1" applyProtection="1">
      <alignment horizontal="left"/>
    </xf>
    <xf numFmtId="182" fontId="1" fillId="4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4" borderId="0" xfId="0" applyFont="1" applyFill="1" applyBorder="1" applyAlignment="1" applyProtection="1">
      <alignment wrapText="1"/>
    </xf>
    <xf numFmtId="0" fontId="1" fillId="4" borderId="0" xfId="0" applyFont="1" applyFill="1" applyAlignment="1" applyProtection="1">
      <alignment wrapText="1"/>
    </xf>
    <xf numFmtId="0" fontId="6" fillId="4" borderId="0" xfId="0" applyFont="1" applyFill="1" applyBorder="1" applyAlignment="1" applyProtection="1">
      <alignment horizontal="left" vertical="top"/>
    </xf>
    <xf numFmtId="182" fontId="7" fillId="4" borderId="0" xfId="0" applyNumberFormat="1" applyFont="1" applyFill="1" applyBorder="1" applyAlignment="1" applyProtection="1">
      <alignment horizontal="right"/>
    </xf>
    <xf numFmtId="0" fontId="7" fillId="4" borderId="0" xfId="0" applyFont="1" applyFill="1" applyBorder="1" applyProtection="1"/>
    <xf numFmtId="0" fontId="7" fillId="4" borderId="0" xfId="0" applyFont="1" applyFill="1" applyBorder="1" applyAlignment="1" applyProtection="1">
      <alignment wrapText="1"/>
    </xf>
    <xf numFmtId="0" fontId="7" fillId="4" borderId="0" xfId="0" applyFont="1" applyFill="1" applyAlignment="1" applyProtection="1">
      <alignment wrapText="1"/>
    </xf>
    <xf numFmtId="0" fontId="7" fillId="4" borderId="0" xfId="0" applyFont="1" applyFill="1" applyAlignment="1" applyProtection="1"/>
    <xf numFmtId="0" fontId="12" fillId="0" borderId="0" xfId="0" applyFont="1" applyAlignment="1" applyProtection="1"/>
    <xf numFmtId="0" fontId="7" fillId="4" borderId="0" xfId="0" applyFont="1" applyFill="1" applyProtection="1"/>
    <xf numFmtId="0" fontId="3" fillId="4" borderId="0" xfId="1" applyFill="1" applyAlignment="1" applyProtection="1">
      <alignment horizontal="right" vertical="top" wrapText="1"/>
    </xf>
    <xf numFmtId="0" fontId="10" fillId="4" borderId="0" xfId="0" applyFont="1" applyFill="1" applyProtection="1"/>
    <xf numFmtId="0" fontId="2" fillId="4" borderId="0" xfId="0" applyFont="1" applyFill="1" applyBorder="1" applyProtection="1"/>
    <xf numFmtId="0" fontId="10" fillId="4" borderId="0" xfId="0" applyFont="1" applyFill="1" applyBorder="1" applyAlignment="1" applyProtection="1">
      <alignment horizontal="left"/>
    </xf>
    <xf numFmtId="0" fontId="12" fillId="4" borderId="0" xfId="0" applyFont="1" applyFill="1" applyProtection="1"/>
    <xf numFmtId="0" fontId="9" fillId="4" borderId="0" xfId="0" applyFont="1" applyFill="1" applyAlignment="1" applyProtection="1">
      <alignment wrapText="1"/>
    </xf>
    <xf numFmtId="0" fontId="13" fillId="4" borderId="0" xfId="1" applyFont="1" applyFill="1" applyAlignment="1" applyProtection="1"/>
    <xf numFmtId="0" fontId="7" fillId="4" borderId="0" xfId="1" applyFont="1" applyFill="1" applyAlignment="1" applyProtection="1">
      <alignment wrapText="1"/>
    </xf>
    <xf numFmtId="0" fontId="12" fillId="4" borderId="0" xfId="0" applyFont="1" applyFill="1" applyAlignment="1" applyProtection="1"/>
    <xf numFmtId="182" fontId="1" fillId="4" borderId="1" xfId="0" applyNumberFormat="1" applyFont="1" applyFill="1" applyBorder="1" applyProtection="1"/>
    <xf numFmtId="0" fontId="1" fillId="0" borderId="0" xfId="0" applyFont="1" applyFill="1" applyProtection="1"/>
    <xf numFmtId="0" fontId="2" fillId="4" borderId="2" xfId="0" applyFont="1" applyFill="1" applyBorder="1" applyAlignment="1" applyProtection="1">
      <alignment horizontal="center" vertical="top" wrapText="1"/>
    </xf>
    <xf numFmtId="0" fontId="1" fillId="4" borderId="3" xfId="0" applyFont="1" applyFill="1" applyBorder="1" applyProtection="1"/>
    <xf numFmtId="0" fontId="15" fillId="4" borderId="0" xfId="0" applyFont="1" applyFill="1" applyBorder="1" applyAlignment="1" applyProtection="1">
      <alignment horizontal="left"/>
    </xf>
    <xf numFmtId="0" fontId="16" fillId="4" borderId="0" xfId="0" applyFont="1" applyFill="1" applyAlignment="1" applyProtection="1"/>
    <xf numFmtId="0" fontId="16" fillId="4" borderId="2" xfId="0" applyFont="1" applyFill="1" applyBorder="1" applyAlignment="1" applyProtection="1">
      <alignment horizontal="center" vertical="top" wrapText="1"/>
    </xf>
    <xf numFmtId="0" fontId="16" fillId="4" borderId="4" xfId="0" applyFont="1" applyFill="1" applyBorder="1" applyAlignment="1" applyProtection="1">
      <alignment horizontal="center" vertical="top" wrapText="1"/>
    </xf>
    <xf numFmtId="0" fontId="18" fillId="4" borderId="0" xfId="0" applyFont="1" applyFill="1" applyBorder="1" applyProtection="1"/>
    <xf numFmtId="182" fontId="19" fillId="2" borderId="2" xfId="0" applyNumberFormat="1" applyFont="1" applyFill="1" applyBorder="1" applyAlignment="1" applyProtection="1">
      <alignment horizontal="left"/>
    </xf>
    <xf numFmtId="0" fontId="20" fillId="2" borderId="5" xfId="0" applyFont="1" applyFill="1" applyBorder="1" applyAlignment="1" applyProtection="1">
      <alignment horizontal="left"/>
    </xf>
    <xf numFmtId="0" fontId="20" fillId="2" borderId="6" xfId="0" applyFont="1" applyFill="1" applyBorder="1" applyAlignment="1" applyProtection="1">
      <alignment horizontal="left"/>
    </xf>
    <xf numFmtId="0" fontId="19" fillId="4" borderId="0" xfId="0" applyFont="1" applyFill="1" applyBorder="1" applyProtection="1"/>
    <xf numFmtId="0" fontId="19" fillId="4" borderId="0" xfId="0" applyFont="1" applyFill="1" applyProtection="1"/>
    <xf numFmtId="2" fontId="19" fillId="4" borderId="0" xfId="0" applyNumberFormat="1" applyFont="1" applyFill="1" applyBorder="1" applyProtection="1"/>
    <xf numFmtId="0" fontId="16" fillId="4" borderId="0" xfId="0" applyFont="1" applyFill="1" applyBorder="1" applyAlignment="1" applyProtection="1">
      <alignment horizontal="center" vertical="top" wrapText="1"/>
    </xf>
    <xf numFmtId="188" fontId="1" fillId="4" borderId="0" xfId="0" applyNumberFormat="1" applyFont="1" applyFill="1" applyBorder="1" applyProtection="1"/>
    <xf numFmtId="188" fontId="1" fillId="4" borderId="0" xfId="0" applyNumberFormat="1" applyFont="1" applyFill="1" applyProtection="1"/>
    <xf numFmtId="188" fontId="2" fillId="4" borderId="7" xfId="0" applyNumberFormat="1" applyFont="1" applyFill="1" applyBorder="1" applyAlignment="1" applyProtection="1">
      <alignment horizontal="left" vertical="top" wrapText="1"/>
    </xf>
    <xf numFmtId="188" fontId="2" fillId="4" borderId="1" xfId="0" applyNumberFormat="1" applyFont="1" applyFill="1" applyBorder="1" applyAlignment="1" applyProtection="1">
      <alignment horizontal="center" vertical="top" wrapText="1"/>
    </xf>
    <xf numFmtId="0" fontId="1" fillId="6" borderId="0" xfId="0" applyFont="1" applyFill="1" applyBorder="1" applyProtection="1"/>
    <xf numFmtId="0" fontId="1" fillId="6" borderId="0" xfId="0" applyFont="1" applyFill="1" applyProtection="1"/>
    <xf numFmtId="0" fontId="1" fillId="6" borderId="0" xfId="0" applyFont="1" applyFill="1" applyBorder="1" applyAlignment="1" applyProtection="1"/>
    <xf numFmtId="0" fontId="1" fillId="6" borderId="0" xfId="0" applyFont="1" applyFill="1" applyAlignment="1" applyProtection="1"/>
    <xf numFmtId="0" fontId="1" fillId="6" borderId="0" xfId="0" applyFont="1" applyFill="1" applyAlignment="1" applyProtection="1">
      <alignment horizontal="left"/>
    </xf>
    <xf numFmtId="182" fontId="1" fillId="4" borderId="0" xfId="0" applyNumberFormat="1" applyFont="1" applyFill="1" applyBorder="1" applyProtection="1"/>
    <xf numFmtId="0" fontId="17" fillId="2" borderId="8" xfId="0" applyFont="1" applyFill="1" applyBorder="1" applyProtection="1">
      <protection locked="0"/>
    </xf>
    <xf numFmtId="0" fontId="1" fillId="7" borderId="0" xfId="0" applyFont="1" applyFill="1" applyBorder="1" applyProtection="1"/>
    <xf numFmtId="0" fontId="2" fillId="7" borderId="0" xfId="0" applyFont="1" applyFill="1" applyBorder="1" applyAlignment="1" applyProtection="1">
      <alignment horizontal="center" vertical="top" wrapText="1"/>
    </xf>
    <xf numFmtId="188" fontId="1" fillId="3" borderId="0" xfId="0" applyNumberFormat="1" applyFont="1" applyFill="1" applyBorder="1" applyProtection="1"/>
    <xf numFmtId="0" fontId="1" fillId="6" borderId="0" xfId="0" applyFont="1" applyFill="1" applyAlignment="1" applyProtection="1">
      <alignment horizontal="left" vertical="top" wrapText="1"/>
    </xf>
    <xf numFmtId="0" fontId="17" fillId="5" borderId="9" xfId="0" applyFont="1" applyFill="1" applyBorder="1" applyAlignment="1" applyProtection="1">
      <alignment horizontal="center" vertical="top" wrapText="1"/>
    </xf>
    <xf numFmtId="182" fontId="1" fillId="5" borderId="1" xfId="0" applyNumberFormat="1" applyFont="1" applyFill="1" applyBorder="1" applyProtection="1"/>
    <xf numFmtId="182" fontId="1" fillId="7" borderId="0" xfId="0" applyNumberFormat="1" applyFont="1" applyFill="1" applyBorder="1" applyProtection="1"/>
    <xf numFmtId="0" fontId="1" fillId="7" borderId="0" xfId="0" applyFont="1" applyFill="1" applyProtection="1"/>
    <xf numFmtId="0" fontId="1" fillId="3" borderId="0" xfId="0" applyFont="1" applyFill="1" applyBorder="1" applyAlignment="1" applyProtection="1">
      <alignment horizontal="left" vertical="top" wrapText="1"/>
    </xf>
    <xf numFmtId="0" fontId="1" fillId="4" borderId="0" xfId="0" applyFont="1" applyFill="1" applyBorder="1" applyAlignment="1" applyProtection="1">
      <alignment horizontal="left" vertical="top" wrapText="1"/>
    </xf>
    <xf numFmtId="0" fontId="2" fillId="4" borderId="1" xfId="0" applyFont="1" applyFill="1" applyBorder="1" applyAlignment="1" applyProtection="1">
      <alignment horizontal="left" vertical="top" wrapText="1"/>
    </xf>
    <xf numFmtId="0" fontId="17" fillId="5" borderId="1" xfId="0" applyFont="1" applyFill="1" applyBorder="1" applyAlignment="1" applyProtection="1">
      <alignment horizontal="center" vertical="top" wrapText="1"/>
    </xf>
    <xf numFmtId="0" fontId="16" fillId="4" borderId="1" xfId="0" applyFont="1" applyFill="1" applyBorder="1" applyAlignment="1" applyProtection="1">
      <alignment horizontal="center" vertical="top" wrapText="1"/>
    </xf>
    <xf numFmtId="0" fontId="2" fillId="4" borderId="0" xfId="0" applyFont="1" applyFill="1" applyBorder="1" applyAlignment="1" applyProtection="1">
      <alignment horizontal="left" vertical="top" wrapText="1"/>
    </xf>
    <xf numFmtId="0" fontId="1" fillId="5" borderId="1" xfId="0" applyFont="1" applyFill="1" applyBorder="1" applyAlignment="1" applyProtection="1">
      <alignment horizontal="center" vertical="top" wrapText="1"/>
    </xf>
    <xf numFmtId="0" fontId="17" fillId="7" borderId="0" xfId="0" applyFont="1" applyFill="1" applyBorder="1" applyProtection="1"/>
    <xf numFmtId="188" fontId="1" fillId="6" borderId="0" xfId="0" applyNumberFormat="1" applyFont="1" applyFill="1" applyProtection="1"/>
    <xf numFmtId="182" fontId="17" fillId="2" borderId="8" xfId="0" applyNumberFormat="1" applyFont="1" applyFill="1" applyBorder="1" applyProtection="1">
      <protection locked="0"/>
    </xf>
    <xf numFmtId="182" fontId="1" fillId="2" borderId="8" xfId="0" applyNumberFormat="1" applyFont="1" applyFill="1" applyBorder="1" applyProtection="1">
      <protection locked="0"/>
    </xf>
    <xf numFmtId="182" fontId="1" fillId="5" borderId="8" xfId="0" applyNumberFormat="1" applyFont="1" applyFill="1" applyBorder="1" applyProtection="1"/>
    <xf numFmtId="182" fontId="1" fillId="4" borderId="8" xfId="0" applyNumberFormat="1" applyFont="1" applyFill="1" applyBorder="1" applyProtection="1"/>
    <xf numFmtId="0" fontId="1" fillId="2" borderId="8" xfId="0" applyFont="1" applyFill="1" applyBorder="1" applyProtection="1">
      <protection locked="0"/>
    </xf>
    <xf numFmtId="0" fontId="1" fillId="4" borderId="8" xfId="0" applyFont="1" applyFill="1" applyBorder="1" applyProtection="1"/>
    <xf numFmtId="188" fontId="1" fillId="4" borderId="8" xfId="0" applyNumberFormat="1" applyFont="1" applyFill="1" applyBorder="1" applyProtection="1"/>
    <xf numFmtId="188" fontId="17" fillId="2" borderId="8" xfId="0" applyNumberFormat="1" applyFont="1" applyFill="1" applyBorder="1" applyProtection="1">
      <protection locked="0"/>
    </xf>
    <xf numFmtId="182" fontId="17" fillId="2" borderId="10" xfId="0" applyNumberFormat="1" applyFont="1" applyFill="1" applyBorder="1" applyProtection="1">
      <protection locked="0"/>
    </xf>
    <xf numFmtId="182" fontId="1" fillId="2" borderId="10" xfId="0" applyNumberFormat="1" applyFont="1" applyFill="1" applyBorder="1" applyProtection="1">
      <protection locked="0"/>
    </xf>
    <xf numFmtId="182" fontId="1" fillId="5" borderId="10" xfId="0" applyNumberFormat="1" applyFont="1" applyFill="1" applyBorder="1" applyProtection="1"/>
    <xf numFmtId="182" fontId="1" fillId="4" borderId="10" xfId="0" applyNumberFormat="1" applyFont="1" applyFill="1" applyBorder="1" applyProtection="1"/>
    <xf numFmtId="0" fontId="1" fillId="2" borderId="10" xfId="0" applyFont="1" applyFill="1" applyBorder="1" applyProtection="1">
      <protection locked="0"/>
    </xf>
    <xf numFmtId="0" fontId="17" fillId="2" borderId="10" xfId="0" applyFont="1" applyFill="1" applyBorder="1" applyProtection="1">
      <protection locked="0"/>
    </xf>
    <xf numFmtId="0" fontId="17" fillId="7" borderId="11" xfId="0" applyFont="1" applyFill="1" applyBorder="1" applyProtection="1"/>
    <xf numFmtId="0" fontId="1" fillId="4" borderId="10" xfId="0" applyFont="1" applyFill="1" applyBorder="1" applyProtection="1"/>
    <xf numFmtId="188" fontId="1" fillId="4" borderId="10" xfId="0" applyNumberFormat="1" applyFont="1" applyFill="1" applyBorder="1" applyProtection="1"/>
    <xf numFmtId="188" fontId="17" fillId="2" borderId="10" xfId="0" applyNumberFormat="1" applyFont="1" applyFill="1" applyBorder="1" applyProtection="1">
      <protection locked="0"/>
    </xf>
    <xf numFmtId="188" fontId="2" fillId="7" borderId="1" xfId="0" applyNumberFormat="1" applyFont="1" applyFill="1" applyBorder="1" applyAlignment="1" applyProtection="1">
      <alignment horizontal="center" vertical="top" wrapText="1"/>
    </xf>
    <xf numFmtId="0" fontId="2" fillId="7" borderId="0" xfId="0" applyFont="1" applyFill="1" applyBorder="1" applyAlignment="1" applyProtection="1">
      <alignment horizontal="left" vertical="top" wrapText="1"/>
    </xf>
    <xf numFmtId="182" fontId="1" fillId="7" borderId="10" xfId="0" applyNumberFormat="1" applyFont="1" applyFill="1" applyBorder="1" applyProtection="1"/>
    <xf numFmtId="182" fontId="1" fillId="7" borderId="8" xfId="0" applyNumberFormat="1" applyFont="1" applyFill="1" applyBorder="1" applyProtection="1"/>
    <xf numFmtId="0" fontId="1" fillId="7" borderId="0" xfId="0" applyFont="1" applyFill="1" applyBorder="1" applyAlignment="1" applyProtection="1"/>
    <xf numFmtId="0" fontId="1" fillId="7" borderId="0" xfId="0" applyFont="1" applyFill="1" applyAlignment="1" applyProtection="1"/>
    <xf numFmtId="188" fontId="1" fillId="7" borderId="0" xfId="0" applyNumberFormat="1" applyFont="1" applyFill="1" applyBorder="1" applyProtection="1"/>
    <xf numFmtId="188" fontId="1" fillId="6" borderId="0" xfId="0" applyNumberFormat="1" applyFont="1" applyFill="1" applyBorder="1" applyProtection="1"/>
    <xf numFmtId="182" fontId="19" fillId="7" borderId="0" xfId="0" applyNumberFormat="1" applyFont="1" applyFill="1" applyBorder="1" applyAlignment="1" applyProtection="1">
      <alignment horizontal="left"/>
    </xf>
    <xf numFmtId="0" fontId="20" fillId="7" borderId="0" xfId="0" applyFont="1" applyFill="1" applyBorder="1" applyAlignment="1" applyProtection="1">
      <alignment horizontal="left"/>
    </xf>
    <xf numFmtId="0" fontId="12" fillId="7" borderId="0" xfId="0" applyFont="1" applyFill="1" applyAlignment="1" applyProtection="1"/>
    <xf numFmtId="0" fontId="7" fillId="7" borderId="0" xfId="0" applyFont="1" applyFill="1" applyProtection="1"/>
    <xf numFmtId="0" fontId="7" fillId="7" borderId="0" xfId="0" applyFont="1" applyFill="1" applyAlignment="1" applyProtection="1">
      <alignment wrapText="1"/>
    </xf>
    <xf numFmtId="0" fontId="12" fillId="7" borderId="0" xfId="0" applyFont="1" applyFill="1" applyProtection="1"/>
    <xf numFmtId="0" fontId="13" fillId="7" borderId="0" xfId="1" applyFont="1" applyFill="1" applyAlignment="1" applyProtection="1">
      <alignment wrapText="1"/>
    </xf>
    <xf numFmtId="0" fontId="1" fillId="7" borderId="0" xfId="0" applyFont="1" applyFill="1" applyAlignment="1" applyProtection="1">
      <alignment wrapText="1"/>
    </xf>
    <xf numFmtId="0" fontId="7" fillId="4" borderId="0" xfId="0" applyFont="1" applyFill="1" applyAlignment="1" applyProtection="1">
      <alignment vertical="top" wrapText="1"/>
    </xf>
    <xf numFmtId="0" fontId="0" fillId="0" borderId="0" xfId="0" applyAlignment="1" applyProtection="1">
      <alignment wrapText="1"/>
    </xf>
    <xf numFmtId="0" fontId="9" fillId="0" borderId="0" xfId="0" applyFont="1" applyProtection="1"/>
    <xf numFmtId="0" fontId="2" fillId="4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top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82" fontId="1" fillId="2" borderId="2" xfId="0" applyNumberFormat="1" applyFont="1" applyFill="1" applyBorder="1" applyAlignment="1" applyProtection="1">
      <alignment horizontal="left"/>
      <protection locked="0"/>
    </xf>
    <xf numFmtId="0" fontId="15" fillId="2" borderId="5" xfId="0" applyFont="1" applyFill="1" applyBorder="1" applyAlignment="1" applyProtection="1">
      <alignment horizontal="left"/>
      <protection locked="0"/>
    </xf>
    <xf numFmtId="0" fontId="15" fillId="2" borderId="6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12</xdr:row>
      <xdr:rowOff>104775</xdr:rowOff>
    </xdr:from>
    <xdr:to>
      <xdr:col>7</xdr:col>
      <xdr:colOff>638175</xdr:colOff>
      <xdr:row>13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321138B9-8E9B-476F-8F08-4ED93D899D6C}"/>
            </a:ext>
          </a:extLst>
        </xdr:cNvPr>
        <xdr:cNvSpPr>
          <a:spLocks noChangeArrowheads="1"/>
        </xdr:cNvSpPr>
      </xdr:nvSpPr>
      <xdr:spPr bwMode="auto">
        <a:xfrm>
          <a:off x="1322784" y="3748088"/>
          <a:ext cx="1797844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0</xdr:colOff>
      <xdr:row>32</xdr:row>
      <xdr:rowOff>161925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AC9A64E2-6750-44BE-BB55-46A2E13FC827}"/>
            </a:ext>
          </a:extLst>
        </xdr:cNvPr>
        <xdr:cNvSpPr>
          <a:spLocks noChangeArrowheads="1"/>
        </xdr:cNvSpPr>
      </xdr:nvSpPr>
      <xdr:spPr bwMode="auto">
        <a:xfrm>
          <a:off x="8629650" y="6267450"/>
          <a:ext cx="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GB"/>
        </a:p>
      </xdr:txBody>
    </xdr:sp>
    <xdr:clientData/>
  </xdr:twoCellAnchor>
  <xdr:twoCellAnchor editAs="oneCell">
    <xdr:from>
      <xdr:col>10</xdr:col>
      <xdr:colOff>0</xdr:colOff>
      <xdr:row>23</xdr:row>
      <xdr:rowOff>142875</xdr:rowOff>
    </xdr:from>
    <xdr:to>
      <xdr:col>10</xdr:col>
      <xdr:colOff>0</xdr:colOff>
      <xdr:row>30</xdr:row>
      <xdr:rowOff>19050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B4989098-1990-49C0-A2F9-3BE163132374}"/>
            </a:ext>
          </a:extLst>
        </xdr:cNvPr>
        <xdr:cNvSpPr>
          <a:spLocks noChangeArrowheads="1"/>
        </xdr:cNvSpPr>
      </xdr:nvSpPr>
      <xdr:spPr bwMode="auto">
        <a:xfrm>
          <a:off x="5248275" y="4705350"/>
          <a:ext cx="0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GB"/>
        </a:p>
      </xdr:txBody>
    </xdr:sp>
    <xdr:clientData/>
  </xdr:twoCellAnchor>
  <xdr:twoCellAnchor editAs="oneCell">
    <xdr:from>
      <xdr:col>16</xdr:col>
      <xdr:colOff>0</xdr:colOff>
      <xdr:row>8</xdr:row>
      <xdr:rowOff>104775</xdr:rowOff>
    </xdr:from>
    <xdr:to>
      <xdr:col>16</xdr:col>
      <xdr:colOff>0</xdr:colOff>
      <xdr:row>8</xdr:row>
      <xdr:rowOff>104775</xdr:rowOff>
    </xdr:to>
    <xdr:sp macro="" textlink="">
      <xdr:nvSpPr>
        <xdr:cNvPr id="15043" name="Line 38">
          <a:extLst>
            <a:ext uri="{FF2B5EF4-FFF2-40B4-BE49-F238E27FC236}">
              <a16:creationId xmlns:a16="http://schemas.microsoft.com/office/drawing/2014/main" id="{075B45E2-0615-4B73-A1FB-6A393A30FC55}"/>
            </a:ext>
          </a:extLst>
        </xdr:cNvPr>
        <xdr:cNvSpPr>
          <a:spLocks noChangeShapeType="1"/>
        </xdr:cNvSpPr>
      </xdr:nvSpPr>
      <xdr:spPr bwMode="auto">
        <a:xfrm>
          <a:off x="9153525" y="23431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16</xdr:col>
      <xdr:colOff>0</xdr:colOff>
      <xdr:row>8</xdr:row>
      <xdr:rowOff>104775</xdr:rowOff>
    </xdr:from>
    <xdr:to>
      <xdr:col>16</xdr:col>
      <xdr:colOff>0</xdr:colOff>
      <xdr:row>8</xdr:row>
      <xdr:rowOff>104775</xdr:rowOff>
    </xdr:to>
    <xdr:sp macro="" textlink="">
      <xdr:nvSpPr>
        <xdr:cNvPr id="15044" name="Line 39">
          <a:extLst>
            <a:ext uri="{FF2B5EF4-FFF2-40B4-BE49-F238E27FC236}">
              <a16:creationId xmlns:a16="http://schemas.microsoft.com/office/drawing/2014/main" id="{3294ACD1-8EF6-478C-A7D2-1BCFA9CB92F1}"/>
            </a:ext>
          </a:extLst>
        </xdr:cNvPr>
        <xdr:cNvSpPr>
          <a:spLocks noChangeShapeType="1"/>
        </xdr:cNvSpPr>
      </xdr:nvSpPr>
      <xdr:spPr bwMode="auto">
        <a:xfrm flipH="1">
          <a:off x="9153525" y="23431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16</xdr:col>
      <xdr:colOff>0</xdr:colOff>
      <xdr:row>8</xdr:row>
      <xdr:rowOff>104775</xdr:rowOff>
    </xdr:from>
    <xdr:to>
      <xdr:col>16</xdr:col>
      <xdr:colOff>0</xdr:colOff>
      <xdr:row>8</xdr:row>
      <xdr:rowOff>104775</xdr:rowOff>
    </xdr:to>
    <xdr:sp macro="" textlink="">
      <xdr:nvSpPr>
        <xdr:cNvPr id="15045" name="Line 40">
          <a:extLst>
            <a:ext uri="{FF2B5EF4-FFF2-40B4-BE49-F238E27FC236}">
              <a16:creationId xmlns:a16="http://schemas.microsoft.com/office/drawing/2014/main" id="{81427DBD-3FB9-480D-BA89-EC32190D1EA0}"/>
            </a:ext>
          </a:extLst>
        </xdr:cNvPr>
        <xdr:cNvSpPr>
          <a:spLocks noChangeShapeType="1"/>
        </xdr:cNvSpPr>
      </xdr:nvSpPr>
      <xdr:spPr bwMode="auto">
        <a:xfrm flipH="1">
          <a:off x="9153525" y="23431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9</xdr:col>
      <xdr:colOff>9525</xdr:colOff>
      <xdr:row>12</xdr:row>
      <xdr:rowOff>104775</xdr:rowOff>
    </xdr:from>
    <xdr:to>
      <xdr:col>15</xdr:col>
      <xdr:colOff>238124</xdr:colOff>
      <xdr:row>15</xdr:row>
      <xdr:rowOff>133350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640E0B50-3C5D-47CF-9F45-E9A72CE880BB}"/>
            </a:ext>
          </a:extLst>
        </xdr:cNvPr>
        <xdr:cNvSpPr>
          <a:spLocks noChangeArrowheads="1"/>
        </xdr:cNvSpPr>
      </xdr:nvSpPr>
      <xdr:spPr bwMode="auto">
        <a:xfrm>
          <a:off x="3896916" y="3748088"/>
          <a:ext cx="3839765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Reaction blank absorbance values.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reaction blank absorbance values for the alpha-amylase and beta-amylase methods.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 editAs="oneCell">
    <xdr:from>
      <xdr:col>3</xdr:col>
      <xdr:colOff>30962</xdr:colOff>
      <xdr:row>28</xdr:row>
      <xdr:rowOff>123413</xdr:rowOff>
    </xdr:from>
    <xdr:to>
      <xdr:col>5</xdr:col>
      <xdr:colOff>448298</xdr:colOff>
      <xdr:row>34</xdr:row>
      <xdr:rowOff>114300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F358BD7B-F5D7-4D82-A729-F3886DEC745C}"/>
            </a:ext>
          </a:extLst>
        </xdr:cNvPr>
        <xdr:cNvSpPr>
          <a:spLocks noChangeArrowheads="1"/>
        </xdr:cNvSpPr>
      </xdr:nvSpPr>
      <xdr:spPr bwMode="auto">
        <a:xfrm>
          <a:off x="250037" y="8686388"/>
          <a:ext cx="2398536" cy="11338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 for the samples. 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 pitchFamily="34" charset="0"/>
            </a:rPr>
            <a:t>Insert sample absorbance values </a:t>
          </a:r>
          <a:r>
            <a:rPr lang="en-GB" sz="1100" b="0" i="0" baseline="0">
              <a:effectLst/>
              <a:latin typeface="Gill Sans MT" pitchFamily="34" charset="0"/>
              <a:ea typeface="+mn-ea"/>
              <a:cs typeface="+mn-cs"/>
            </a:rPr>
            <a:t>for the alpha-amylase and beta-amylase methods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 pitchFamily="34" charset="0"/>
            </a:rPr>
            <a:t>. The program will calculate the average of replicate values entered.</a:t>
          </a:r>
          <a:endParaRPr lang="en-GB"/>
        </a:p>
      </xdr:txBody>
    </xdr:sp>
    <xdr:clientData/>
  </xdr:twoCellAnchor>
  <xdr:twoCellAnchor>
    <xdr:from>
      <xdr:col>14</xdr:col>
      <xdr:colOff>144126</xdr:colOff>
      <xdr:row>7</xdr:row>
      <xdr:rowOff>405438</xdr:rowOff>
    </xdr:from>
    <xdr:to>
      <xdr:col>16</xdr:col>
      <xdr:colOff>20301</xdr:colOff>
      <xdr:row>8</xdr:row>
      <xdr:rowOff>144536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9E4D6D-258D-4359-96FB-F6A47C455A77}"/>
            </a:ext>
          </a:extLst>
        </xdr:cNvPr>
        <xdr:cNvSpPr txBox="1">
          <a:spLocks noChangeArrowheads="1"/>
        </xdr:cNvSpPr>
      </xdr:nvSpPr>
      <xdr:spPr bwMode="auto">
        <a:xfrm>
          <a:off x="7992726" y="2100888"/>
          <a:ext cx="1181100" cy="28202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3</xdr:col>
      <xdr:colOff>30960</xdr:colOff>
      <xdr:row>38</xdr:row>
      <xdr:rowOff>265322</xdr:rowOff>
    </xdr:from>
    <xdr:to>
      <xdr:col>5</xdr:col>
      <xdr:colOff>390382</xdr:colOff>
      <xdr:row>38</xdr:row>
      <xdr:rowOff>859322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CB30C5D8-EC53-4D29-9F79-765FD26BEA36}"/>
            </a:ext>
          </a:extLst>
        </xdr:cNvPr>
        <xdr:cNvSpPr>
          <a:spLocks noChangeArrowheads="1"/>
        </xdr:cNvSpPr>
      </xdr:nvSpPr>
      <xdr:spPr bwMode="auto">
        <a:xfrm>
          <a:off x="250035" y="10733297"/>
          <a:ext cx="2340622" cy="59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Total volume in assay tube.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volume differs from 3.4 mL, enter the new volume (mL).</a:t>
          </a:r>
          <a:endParaRPr lang="en-GB"/>
        </a:p>
      </xdr:txBody>
    </xdr:sp>
    <xdr:clientData/>
  </xdr:twoCellAnchor>
  <xdr:twoCellAnchor editAs="oneCell">
    <xdr:from>
      <xdr:col>3</xdr:col>
      <xdr:colOff>30961</xdr:colOff>
      <xdr:row>35</xdr:row>
      <xdr:rowOff>83250</xdr:rowOff>
    </xdr:from>
    <xdr:to>
      <xdr:col>5</xdr:col>
      <xdr:colOff>390383</xdr:colOff>
      <xdr:row>38</xdr:row>
      <xdr:rowOff>105872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8F1FACF5-E50B-4E0A-9632-51674B5F091C}"/>
            </a:ext>
          </a:extLst>
        </xdr:cNvPr>
        <xdr:cNvSpPr>
          <a:spLocks noChangeArrowheads="1"/>
        </xdr:cNvSpPr>
      </xdr:nvSpPr>
      <xdr:spPr bwMode="auto">
        <a:xfrm>
          <a:off x="250036" y="9979725"/>
          <a:ext cx="2340622" cy="5941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0.2 mL is used, enter the new volume (mL).</a:t>
          </a:r>
          <a:endParaRPr lang="en-GB"/>
        </a:p>
      </xdr:txBody>
    </xdr:sp>
    <xdr:clientData/>
  </xdr:twoCellAnchor>
  <xdr:twoCellAnchor editAs="oneCell">
    <xdr:from>
      <xdr:col>3</xdr:col>
      <xdr:colOff>30962</xdr:colOff>
      <xdr:row>38</xdr:row>
      <xdr:rowOff>1018773</xdr:rowOff>
    </xdr:from>
    <xdr:to>
      <xdr:col>5</xdr:col>
      <xdr:colOff>390384</xdr:colOff>
      <xdr:row>38</xdr:row>
      <xdr:rowOff>1612773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E2A84E2E-DE38-4282-BE83-A41E47989F3B}"/>
            </a:ext>
          </a:extLst>
        </xdr:cNvPr>
        <xdr:cNvSpPr>
          <a:spLocks noChangeArrowheads="1"/>
        </xdr:cNvSpPr>
      </xdr:nvSpPr>
      <xdr:spPr bwMode="auto">
        <a:xfrm>
          <a:off x="246310" y="11222947"/>
          <a:ext cx="2347248" cy="59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Incubation time.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incubation time is other than 10 minutes, enter the new time (minutes).</a:t>
          </a:r>
          <a:endParaRPr lang="en-GB"/>
        </a:p>
      </xdr:txBody>
    </xdr:sp>
    <xdr:clientData/>
  </xdr:twoCellAnchor>
  <xdr:twoCellAnchor editAs="oneCell">
    <xdr:from>
      <xdr:col>10</xdr:col>
      <xdr:colOff>288364</xdr:colOff>
      <xdr:row>28</xdr:row>
      <xdr:rowOff>152579</xdr:rowOff>
    </xdr:from>
    <xdr:to>
      <xdr:col>14</xdr:col>
      <xdr:colOff>326368</xdr:colOff>
      <xdr:row>38</xdr:row>
      <xdr:rowOff>165642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A01EBEF4-2AE7-450B-93EB-44BE1F897BE5}"/>
            </a:ext>
          </a:extLst>
        </xdr:cNvPr>
        <xdr:cNvSpPr>
          <a:spLocks noChangeArrowheads="1"/>
        </xdr:cNvSpPr>
      </xdr:nvSpPr>
      <xdr:spPr bwMode="auto">
        <a:xfrm>
          <a:off x="5829429" y="8451753"/>
          <a:ext cx="2340569" cy="19180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other than in the standard assay procedure then enter the dilution factor (e.g. 10 for 10-fold). </a:t>
          </a:r>
        </a:p>
        <a:p>
          <a:pPr algn="l" rtl="0">
            <a:defRPr sz="1000"/>
          </a:pP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NOTE: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The calculations used in this MegaCalc already account for the 336-fold and 21-fold dilutions used in the standard procedures for alpha-amylase and beta-amylase, respectively. </a:t>
          </a:r>
          <a:endParaRPr lang="en-GB"/>
        </a:p>
      </xdr:txBody>
    </xdr:sp>
    <xdr:clientData/>
  </xdr:twoCellAnchor>
  <xdr:twoCellAnchor editAs="oneCell">
    <xdr:from>
      <xdr:col>10</xdr:col>
      <xdr:colOff>288364</xdr:colOff>
      <xdr:row>38</xdr:row>
      <xdr:rowOff>313246</xdr:rowOff>
    </xdr:from>
    <xdr:to>
      <xdr:col>14</xdr:col>
      <xdr:colOff>319997</xdr:colOff>
      <xdr:row>38</xdr:row>
      <xdr:rowOff>1271699</xdr:rowOff>
    </xdr:to>
    <xdr:sp macro="" textlink="">
      <xdr:nvSpPr>
        <xdr:cNvPr id="6253" name="Rectangle 109">
          <a:extLst>
            <a:ext uri="{FF2B5EF4-FFF2-40B4-BE49-F238E27FC236}">
              <a16:creationId xmlns:a16="http://schemas.microsoft.com/office/drawing/2014/main" id="{7A48EE52-2318-46C5-BC91-C51F003D2A90}"/>
            </a:ext>
          </a:extLst>
        </xdr:cNvPr>
        <xdr:cNvSpPr>
          <a:spLocks noChangeArrowheads="1"/>
        </xdr:cNvSpPr>
      </xdr:nvSpPr>
      <xdr:spPr bwMode="auto">
        <a:xfrm>
          <a:off x="5829429" y="10517420"/>
          <a:ext cx="2334198" cy="9584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Sample weight . </a:t>
          </a:r>
        </a:p>
        <a:p>
          <a:pPr rtl="0"/>
          <a:r>
            <a:rPr lang="en-GB" sz="1100" b="0" i="0" baseline="0">
              <a:effectLst/>
              <a:latin typeface="+mn-lt"/>
              <a:ea typeface="+mn-ea"/>
              <a:cs typeface="+mn-cs"/>
            </a:rPr>
            <a:t>If the sample weight (grams) of malt flour used is different to the defualt 0.5 g as used in the standard procedure then enter the new weight (grams). </a:t>
          </a:r>
          <a:endParaRPr lang="en-GB">
            <a:effectLst/>
          </a:endParaRPr>
        </a:p>
      </xdr:txBody>
    </xdr:sp>
    <xdr:clientData/>
  </xdr:twoCellAnchor>
  <xdr:twoCellAnchor editAs="oneCell">
    <xdr:from>
      <xdr:col>10</xdr:col>
      <xdr:colOff>288364</xdr:colOff>
      <xdr:row>38</xdr:row>
      <xdr:rowOff>1419303</xdr:rowOff>
    </xdr:from>
    <xdr:to>
      <xdr:col>14</xdr:col>
      <xdr:colOff>319997</xdr:colOff>
      <xdr:row>40</xdr:row>
      <xdr:rowOff>89065</xdr:rowOff>
    </xdr:to>
    <xdr:sp macro="" textlink="">
      <xdr:nvSpPr>
        <xdr:cNvPr id="6260" name="Rectangle 116">
          <a:extLst>
            <a:ext uri="{FF2B5EF4-FFF2-40B4-BE49-F238E27FC236}">
              <a16:creationId xmlns:a16="http://schemas.microsoft.com/office/drawing/2014/main" id="{370294C9-7CCA-4A7F-8DAA-A04C977B0793}"/>
            </a:ext>
          </a:extLst>
        </xdr:cNvPr>
        <xdr:cNvSpPr>
          <a:spLocks noChangeArrowheads="1"/>
        </xdr:cNvSpPr>
      </xdr:nvSpPr>
      <xdr:spPr bwMode="auto">
        <a:xfrm>
          <a:off x="5829429" y="11623477"/>
          <a:ext cx="2334198" cy="9060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9.  Extract volume.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extract volume used is different to the default 5 mL as used in the standard procedure then enter the new volume (mL).</a:t>
          </a:r>
          <a:endParaRPr lang="en-GB"/>
        </a:p>
      </xdr:txBody>
    </xdr:sp>
    <xdr:clientData/>
  </xdr:twoCellAnchor>
  <xdr:twoCellAnchor>
    <xdr:from>
      <xdr:col>12</xdr:col>
      <xdr:colOff>104775</xdr:colOff>
      <xdr:row>38</xdr:row>
      <xdr:rowOff>1419225</xdr:rowOff>
    </xdr:from>
    <xdr:to>
      <xdr:col>12</xdr:col>
      <xdr:colOff>104775</xdr:colOff>
      <xdr:row>38</xdr:row>
      <xdr:rowOff>1419225</xdr:rowOff>
    </xdr:to>
    <xdr:cxnSp macro="">
      <xdr:nvCxnSpPr>
        <xdr:cNvPr id="15056" name="Straight Arrow Connector 2">
          <a:extLst>
            <a:ext uri="{FF2B5EF4-FFF2-40B4-BE49-F238E27FC236}">
              <a16:creationId xmlns:a16="http://schemas.microsoft.com/office/drawing/2014/main" id="{698439C6-F0AD-4BBF-B22F-681EE96AE466}"/>
            </a:ext>
          </a:extLst>
        </xdr:cNvPr>
        <xdr:cNvCxnSpPr>
          <a:cxnSpLocks noChangeShapeType="1"/>
          <a:stCxn id="6260" idx="0"/>
          <a:endCxn id="6260" idx="0"/>
        </xdr:cNvCxnSpPr>
      </xdr:nvCxnSpPr>
      <xdr:spPr bwMode="auto">
        <a:xfrm>
          <a:off x="7000875" y="11887200"/>
          <a:ext cx="0" cy="0"/>
        </a:xfrm>
        <a:prstGeom prst="straightConnector1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352425</xdr:colOff>
      <xdr:row>13</xdr:row>
      <xdr:rowOff>238125</xdr:rowOff>
    </xdr:from>
    <xdr:to>
      <xdr:col>6</xdr:col>
      <xdr:colOff>361950</xdr:colOff>
      <xdr:row>14</xdr:row>
      <xdr:rowOff>142875</xdr:rowOff>
    </xdr:to>
    <xdr:cxnSp macro="">
      <xdr:nvCxnSpPr>
        <xdr:cNvPr id="15057" name="Straight Arrow Connector 10">
          <a:extLst>
            <a:ext uri="{FF2B5EF4-FFF2-40B4-BE49-F238E27FC236}">
              <a16:creationId xmlns:a16="http://schemas.microsoft.com/office/drawing/2014/main" id="{FF829B26-916F-424C-84BF-3B59D76EFD0C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3209925" y="4333875"/>
          <a:ext cx="9525" cy="2190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19050</xdr:colOff>
      <xdr:row>13</xdr:row>
      <xdr:rowOff>285750</xdr:rowOff>
    </xdr:from>
    <xdr:to>
      <xdr:col>9</xdr:col>
      <xdr:colOff>9525</xdr:colOff>
      <xdr:row>18</xdr:row>
      <xdr:rowOff>76200</xdr:rowOff>
    </xdr:to>
    <xdr:cxnSp macro="">
      <xdr:nvCxnSpPr>
        <xdr:cNvPr id="15058" name="Straight Arrow Connector 45">
          <a:extLst>
            <a:ext uri="{FF2B5EF4-FFF2-40B4-BE49-F238E27FC236}">
              <a16:creationId xmlns:a16="http://schemas.microsoft.com/office/drawing/2014/main" id="{00F29864-EA19-4FE2-B816-F85358D1DE8A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876550" y="4381500"/>
          <a:ext cx="2019300" cy="11144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447675</xdr:colOff>
      <xdr:row>27</xdr:row>
      <xdr:rowOff>19050</xdr:rowOff>
    </xdr:from>
    <xdr:to>
      <xdr:col>6</xdr:col>
      <xdr:colOff>0</xdr:colOff>
      <xdr:row>31</xdr:row>
      <xdr:rowOff>114300</xdr:rowOff>
    </xdr:to>
    <xdr:cxnSp macro="">
      <xdr:nvCxnSpPr>
        <xdr:cNvPr id="15059" name="Straight Arrow Connector 48">
          <a:extLst>
            <a:ext uri="{FF2B5EF4-FFF2-40B4-BE49-F238E27FC236}">
              <a16:creationId xmlns:a16="http://schemas.microsoft.com/office/drawing/2014/main" id="{6EB7BB9A-28D4-4672-82DF-702FC8D949B9}"/>
            </a:ext>
          </a:extLst>
        </xdr:cNvPr>
        <xdr:cNvCxnSpPr>
          <a:cxnSpLocks noChangeShapeType="1"/>
          <a:stCxn id="6159" idx="3"/>
        </xdr:cNvCxnSpPr>
      </xdr:nvCxnSpPr>
      <xdr:spPr bwMode="auto">
        <a:xfrm flipV="1">
          <a:off x="2647950" y="8391525"/>
          <a:ext cx="209550" cy="8572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390525</xdr:colOff>
      <xdr:row>27</xdr:row>
      <xdr:rowOff>9525</xdr:rowOff>
    </xdr:from>
    <xdr:to>
      <xdr:col>8</xdr:col>
      <xdr:colOff>390525</xdr:colOff>
      <xdr:row>36</xdr:row>
      <xdr:rowOff>190500</xdr:rowOff>
    </xdr:to>
    <xdr:cxnSp macro="">
      <xdr:nvCxnSpPr>
        <xdr:cNvPr id="15060" name="Straight Arrow Connector 51">
          <a:extLst>
            <a:ext uri="{FF2B5EF4-FFF2-40B4-BE49-F238E27FC236}">
              <a16:creationId xmlns:a16="http://schemas.microsoft.com/office/drawing/2014/main" id="{0A59038E-7287-4F4B-A153-D0C6E081EB45}"/>
            </a:ext>
          </a:extLst>
        </xdr:cNvPr>
        <xdr:cNvCxnSpPr>
          <a:cxnSpLocks noChangeShapeType="1"/>
          <a:stCxn id="6237" idx="3"/>
        </xdr:cNvCxnSpPr>
      </xdr:nvCxnSpPr>
      <xdr:spPr bwMode="auto">
        <a:xfrm flipV="1">
          <a:off x="2590800" y="8382000"/>
          <a:ext cx="2028825" cy="18954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390525</xdr:colOff>
      <xdr:row>27</xdr:row>
      <xdr:rowOff>9525</xdr:rowOff>
    </xdr:from>
    <xdr:to>
      <xdr:col>9</xdr:col>
      <xdr:colOff>438150</xdr:colOff>
      <xdr:row>38</xdr:row>
      <xdr:rowOff>561975</xdr:rowOff>
    </xdr:to>
    <xdr:cxnSp macro="">
      <xdr:nvCxnSpPr>
        <xdr:cNvPr id="15061" name="Straight Arrow Connector 59">
          <a:extLst>
            <a:ext uri="{FF2B5EF4-FFF2-40B4-BE49-F238E27FC236}">
              <a16:creationId xmlns:a16="http://schemas.microsoft.com/office/drawing/2014/main" id="{506F7BF6-8A9B-409A-93B2-0EB01CAE7829}"/>
            </a:ext>
          </a:extLst>
        </xdr:cNvPr>
        <xdr:cNvCxnSpPr>
          <a:cxnSpLocks noChangeShapeType="1"/>
          <a:stCxn id="6238" idx="3"/>
        </xdr:cNvCxnSpPr>
      </xdr:nvCxnSpPr>
      <xdr:spPr bwMode="auto">
        <a:xfrm flipV="1">
          <a:off x="2590800" y="8382000"/>
          <a:ext cx="2733675" cy="26479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390525</xdr:colOff>
      <xdr:row>27</xdr:row>
      <xdr:rowOff>19050</xdr:rowOff>
    </xdr:from>
    <xdr:to>
      <xdr:col>10</xdr:col>
      <xdr:colOff>409575</xdr:colOff>
      <xdr:row>38</xdr:row>
      <xdr:rowOff>1314450</xdr:rowOff>
    </xdr:to>
    <xdr:cxnSp macro="">
      <xdr:nvCxnSpPr>
        <xdr:cNvPr id="15062" name="Straight Arrow Connector 61">
          <a:extLst>
            <a:ext uri="{FF2B5EF4-FFF2-40B4-BE49-F238E27FC236}">
              <a16:creationId xmlns:a16="http://schemas.microsoft.com/office/drawing/2014/main" id="{127D5C50-963B-44DB-B360-C5A75A6DE2CE}"/>
            </a:ext>
          </a:extLst>
        </xdr:cNvPr>
        <xdr:cNvCxnSpPr>
          <a:cxnSpLocks noChangeShapeType="1"/>
          <a:stCxn id="6249" idx="3"/>
        </xdr:cNvCxnSpPr>
      </xdr:nvCxnSpPr>
      <xdr:spPr bwMode="auto">
        <a:xfrm flipV="1">
          <a:off x="2590800" y="8391525"/>
          <a:ext cx="3362325" cy="33909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409575</xdr:colOff>
      <xdr:row>26</xdr:row>
      <xdr:rowOff>180975</xdr:rowOff>
    </xdr:from>
    <xdr:to>
      <xdr:col>12</xdr:col>
      <xdr:colOff>104775</xdr:colOff>
      <xdr:row>28</xdr:row>
      <xdr:rowOff>152400</xdr:rowOff>
    </xdr:to>
    <xdr:cxnSp macro="">
      <xdr:nvCxnSpPr>
        <xdr:cNvPr id="15063" name="Straight Arrow Connector 68">
          <a:extLst>
            <a:ext uri="{FF2B5EF4-FFF2-40B4-BE49-F238E27FC236}">
              <a16:creationId xmlns:a16="http://schemas.microsoft.com/office/drawing/2014/main" id="{AD5C59ED-D594-45FD-84CC-1222CB652115}"/>
            </a:ext>
          </a:extLst>
        </xdr:cNvPr>
        <xdr:cNvCxnSpPr>
          <a:cxnSpLocks noChangeShapeType="1"/>
          <a:stCxn id="6252" idx="0"/>
        </xdr:cNvCxnSpPr>
      </xdr:nvCxnSpPr>
      <xdr:spPr bwMode="auto">
        <a:xfrm flipH="1" flipV="1">
          <a:off x="6648450" y="8362950"/>
          <a:ext cx="352425" cy="3524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323850</xdr:colOff>
      <xdr:row>27</xdr:row>
      <xdr:rowOff>38100</xdr:rowOff>
    </xdr:from>
    <xdr:to>
      <xdr:col>15</xdr:col>
      <xdr:colOff>361950</xdr:colOff>
      <xdr:row>38</xdr:row>
      <xdr:rowOff>790575</xdr:rowOff>
    </xdr:to>
    <xdr:cxnSp macro="">
      <xdr:nvCxnSpPr>
        <xdr:cNvPr id="15064" name="Straight Arrow Connector 71">
          <a:extLst>
            <a:ext uri="{FF2B5EF4-FFF2-40B4-BE49-F238E27FC236}">
              <a16:creationId xmlns:a16="http://schemas.microsoft.com/office/drawing/2014/main" id="{9028FD04-B204-4F97-A272-EA0A1FAEE41B}"/>
            </a:ext>
          </a:extLst>
        </xdr:cNvPr>
        <xdr:cNvCxnSpPr>
          <a:cxnSpLocks noChangeShapeType="1"/>
          <a:stCxn id="6253" idx="3"/>
        </xdr:cNvCxnSpPr>
      </xdr:nvCxnSpPr>
      <xdr:spPr bwMode="auto">
        <a:xfrm flipV="1">
          <a:off x="8172450" y="8410575"/>
          <a:ext cx="695325" cy="28479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323850</xdr:colOff>
      <xdr:row>27</xdr:row>
      <xdr:rowOff>38100</xdr:rowOff>
    </xdr:from>
    <xdr:to>
      <xdr:col>16</xdr:col>
      <xdr:colOff>352425</xdr:colOff>
      <xdr:row>38</xdr:row>
      <xdr:rowOff>1876425</xdr:rowOff>
    </xdr:to>
    <xdr:cxnSp macro="">
      <xdr:nvCxnSpPr>
        <xdr:cNvPr id="15065" name="Straight Arrow Connector 79">
          <a:extLst>
            <a:ext uri="{FF2B5EF4-FFF2-40B4-BE49-F238E27FC236}">
              <a16:creationId xmlns:a16="http://schemas.microsoft.com/office/drawing/2014/main" id="{FD9F5033-ECE8-4442-847E-36D40F08C710}"/>
            </a:ext>
          </a:extLst>
        </xdr:cNvPr>
        <xdr:cNvCxnSpPr>
          <a:cxnSpLocks noChangeShapeType="1"/>
          <a:stCxn id="6260" idx="3"/>
        </xdr:cNvCxnSpPr>
      </xdr:nvCxnSpPr>
      <xdr:spPr bwMode="auto">
        <a:xfrm flipV="1">
          <a:off x="8172450" y="8410575"/>
          <a:ext cx="1333500" cy="39338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2</xdr:col>
      <xdr:colOff>14007</xdr:colOff>
      <xdr:row>8</xdr:row>
      <xdr:rowOff>564012</xdr:rowOff>
    </xdr:from>
    <xdr:to>
      <xdr:col>5</xdr:col>
      <xdr:colOff>111519</xdr:colOff>
      <xdr:row>9</xdr:row>
      <xdr:rowOff>128103</xdr:rowOff>
    </xdr:to>
    <xdr:sp macro="" textlink="">
      <xdr:nvSpPr>
        <xdr:cNvPr id="93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327793-D97A-45F3-89CD-7C4E7AFB1EDD}"/>
            </a:ext>
          </a:extLst>
        </xdr:cNvPr>
        <xdr:cNvSpPr txBox="1">
          <a:spLocks noChangeArrowheads="1"/>
        </xdr:cNvSpPr>
      </xdr:nvSpPr>
      <xdr:spPr bwMode="auto">
        <a:xfrm>
          <a:off x="159683" y="2805188"/>
          <a:ext cx="2148189" cy="2700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7</xdr:col>
      <xdr:colOff>85725</xdr:colOff>
      <xdr:row>25</xdr:row>
      <xdr:rowOff>0</xdr:rowOff>
    </xdr:from>
    <xdr:to>
      <xdr:col>7</xdr:col>
      <xdr:colOff>171450</xdr:colOff>
      <xdr:row>25</xdr:row>
      <xdr:rowOff>0</xdr:rowOff>
    </xdr:to>
    <xdr:sp macro="" textlink="">
      <xdr:nvSpPr>
        <xdr:cNvPr id="15067" name="AutoShape 11">
          <a:extLst>
            <a:ext uri="{FF2B5EF4-FFF2-40B4-BE49-F238E27FC236}">
              <a16:creationId xmlns:a16="http://schemas.microsoft.com/office/drawing/2014/main" id="{2FC89FA6-93D2-4B18-AD5F-3C6C266D4FF2}"/>
            </a:ext>
          </a:extLst>
        </xdr:cNvPr>
        <xdr:cNvSpPr>
          <a:spLocks noChangeArrowheads="1"/>
        </xdr:cNvSpPr>
      </xdr:nvSpPr>
      <xdr:spPr bwMode="auto">
        <a:xfrm>
          <a:off x="3562350" y="78009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22</xdr:row>
      <xdr:rowOff>85725</xdr:rowOff>
    </xdr:from>
    <xdr:to>
      <xdr:col>23</xdr:col>
      <xdr:colOff>0</xdr:colOff>
      <xdr:row>22</xdr:row>
      <xdr:rowOff>85725</xdr:rowOff>
    </xdr:to>
    <xdr:sp macro="" textlink="">
      <xdr:nvSpPr>
        <xdr:cNvPr id="15068" name="Line 29">
          <a:extLst>
            <a:ext uri="{FF2B5EF4-FFF2-40B4-BE49-F238E27FC236}">
              <a16:creationId xmlns:a16="http://schemas.microsoft.com/office/drawing/2014/main" id="{61BD5352-CF9D-4061-A227-9A01349B0449}"/>
            </a:ext>
          </a:extLst>
        </xdr:cNvPr>
        <xdr:cNvSpPr>
          <a:spLocks noChangeShapeType="1"/>
        </xdr:cNvSpPr>
      </xdr:nvSpPr>
      <xdr:spPr bwMode="auto">
        <a:xfrm>
          <a:off x="13839825" y="64579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22</xdr:row>
      <xdr:rowOff>85725</xdr:rowOff>
    </xdr:from>
    <xdr:to>
      <xdr:col>23</xdr:col>
      <xdr:colOff>0</xdr:colOff>
      <xdr:row>22</xdr:row>
      <xdr:rowOff>85725</xdr:rowOff>
    </xdr:to>
    <xdr:sp macro="" textlink="">
      <xdr:nvSpPr>
        <xdr:cNvPr id="15069" name="Line 30">
          <a:extLst>
            <a:ext uri="{FF2B5EF4-FFF2-40B4-BE49-F238E27FC236}">
              <a16:creationId xmlns:a16="http://schemas.microsoft.com/office/drawing/2014/main" id="{822687B9-0E67-4B9F-AD03-C671BE50843A}"/>
            </a:ext>
          </a:extLst>
        </xdr:cNvPr>
        <xdr:cNvSpPr>
          <a:spLocks noChangeShapeType="1"/>
        </xdr:cNvSpPr>
      </xdr:nvSpPr>
      <xdr:spPr bwMode="auto">
        <a:xfrm flipH="1">
          <a:off x="13839825" y="64579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23</xdr:col>
      <xdr:colOff>0</xdr:colOff>
      <xdr:row>22</xdr:row>
      <xdr:rowOff>114300</xdr:rowOff>
    </xdr:from>
    <xdr:to>
      <xdr:col>23</xdr:col>
      <xdr:colOff>0</xdr:colOff>
      <xdr:row>22</xdr:row>
      <xdr:rowOff>114300</xdr:rowOff>
    </xdr:to>
    <xdr:sp macro="" textlink="">
      <xdr:nvSpPr>
        <xdr:cNvPr id="15070" name="Line 31">
          <a:extLst>
            <a:ext uri="{FF2B5EF4-FFF2-40B4-BE49-F238E27FC236}">
              <a16:creationId xmlns:a16="http://schemas.microsoft.com/office/drawing/2014/main" id="{7BA9B08F-28E9-4550-B875-B51A69051BA3}"/>
            </a:ext>
          </a:extLst>
        </xdr:cNvPr>
        <xdr:cNvSpPr>
          <a:spLocks noChangeShapeType="1"/>
        </xdr:cNvSpPr>
      </xdr:nvSpPr>
      <xdr:spPr bwMode="auto">
        <a:xfrm flipH="1">
          <a:off x="13839825" y="64865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6</xdr:col>
      <xdr:colOff>0</xdr:colOff>
      <xdr:row>13</xdr:row>
      <xdr:rowOff>285750</xdr:rowOff>
    </xdr:from>
    <xdr:to>
      <xdr:col>9</xdr:col>
      <xdr:colOff>9525</xdr:colOff>
      <xdr:row>22</xdr:row>
      <xdr:rowOff>104775</xdr:rowOff>
    </xdr:to>
    <xdr:cxnSp macro="">
      <xdr:nvCxnSpPr>
        <xdr:cNvPr id="15071" name="Straight Arrow Connector 45">
          <a:extLst>
            <a:ext uri="{FF2B5EF4-FFF2-40B4-BE49-F238E27FC236}">
              <a16:creationId xmlns:a16="http://schemas.microsoft.com/office/drawing/2014/main" id="{4110725A-FD64-4193-B49F-F26E5459862D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857500" y="4381500"/>
          <a:ext cx="2038350" cy="20955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14</xdr:col>
      <xdr:colOff>144126</xdr:colOff>
      <xdr:row>7</xdr:row>
      <xdr:rowOff>156245</xdr:rowOff>
    </xdr:from>
    <xdr:to>
      <xdr:col>16</xdr:col>
      <xdr:colOff>415795</xdr:colOff>
      <xdr:row>7</xdr:row>
      <xdr:rowOff>420460</xdr:rowOff>
    </xdr:to>
    <xdr:sp macro="" textlink="">
      <xdr:nvSpPr>
        <xdr:cNvPr id="63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37205F-E4F2-4CD0-B19D-1A32B3E08336}"/>
            </a:ext>
          </a:extLst>
        </xdr:cNvPr>
        <xdr:cNvSpPr txBox="1">
          <a:spLocks noChangeArrowheads="1"/>
        </xdr:cNvSpPr>
      </xdr:nvSpPr>
      <xdr:spPr bwMode="auto">
        <a:xfrm>
          <a:off x="7992726" y="1851695"/>
          <a:ext cx="1576594" cy="2642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47625</xdr:colOff>
      <xdr:row>48</xdr:row>
      <xdr:rowOff>152400</xdr:rowOff>
    </xdr:from>
    <xdr:to>
      <xdr:col>4</xdr:col>
      <xdr:colOff>542925</xdr:colOff>
      <xdr:row>49</xdr:row>
      <xdr:rowOff>169769</xdr:rowOff>
    </xdr:to>
    <xdr:sp macro="" textlink="">
      <xdr:nvSpPr>
        <xdr:cNvPr id="81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982F9E-FEAD-43A2-AC63-837E911A5408}"/>
            </a:ext>
          </a:extLst>
        </xdr:cNvPr>
        <xdr:cNvSpPr txBox="1">
          <a:spLocks noChangeArrowheads="1"/>
        </xdr:cNvSpPr>
      </xdr:nvSpPr>
      <xdr:spPr bwMode="auto">
        <a:xfrm>
          <a:off x="193301" y="16546606"/>
          <a:ext cx="1559859" cy="24148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12</xdr:col>
      <xdr:colOff>104775</xdr:colOff>
      <xdr:row>41</xdr:row>
      <xdr:rowOff>1419225</xdr:rowOff>
    </xdr:from>
    <xdr:to>
      <xdr:col>12</xdr:col>
      <xdr:colOff>104775</xdr:colOff>
      <xdr:row>41</xdr:row>
      <xdr:rowOff>990600</xdr:rowOff>
    </xdr:to>
    <xdr:cxnSp macro="">
      <xdr:nvCxnSpPr>
        <xdr:cNvPr id="15074" name="Straight Arrow Connector 2">
          <a:extLst>
            <a:ext uri="{FF2B5EF4-FFF2-40B4-BE49-F238E27FC236}">
              <a16:creationId xmlns:a16="http://schemas.microsoft.com/office/drawing/2014/main" id="{2F195BB2-B1AA-4486-996D-30613EFC8F41}"/>
            </a:ext>
          </a:extLst>
        </xdr:cNvPr>
        <xdr:cNvCxnSpPr>
          <a:cxnSpLocks noChangeShapeType="1"/>
        </xdr:cNvCxnSpPr>
      </xdr:nvCxnSpPr>
      <xdr:spPr bwMode="auto">
        <a:xfrm>
          <a:off x="7000875" y="13173075"/>
          <a:ext cx="0" cy="0"/>
        </a:xfrm>
        <a:prstGeom prst="straightConnector1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18</xdr:col>
      <xdr:colOff>110746</xdr:colOff>
      <xdr:row>7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1A6DD1-BAFB-4B75-8B05-389F85004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0445371" cy="1695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15</xdr:row>
      <xdr:rowOff>0</xdr:rowOff>
    </xdr:from>
    <xdr:to>
      <xdr:col>8</xdr:col>
      <xdr:colOff>171450</xdr:colOff>
      <xdr:row>15</xdr:row>
      <xdr:rowOff>0</xdr:rowOff>
    </xdr:to>
    <xdr:sp macro="" textlink="">
      <xdr:nvSpPr>
        <xdr:cNvPr id="13719" name="AutoShape 11">
          <a:extLst>
            <a:ext uri="{FF2B5EF4-FFF2-40B4-BE49-F238E27FC236}">
              <a16:creationId xmlns:a16="http://schemas.microsoft.com/office/drawing/2014/main" id="{5ED24169-7EBD-41F3-8C9D-A29AC87E4EDF}"/>
            </a:ext>
          </a:extLst>
        </xdr:cNvPr>
        <xdr:cNvSpPr>
          <a:spLocks noChangeArrowheads="1"/>
        </xdr:cNvSpPr>
      </xdr:nvSpPr>
      <xdr:spPr bwMode="auto">
        <a:xfrm>
          <a:off x="3581400" y="50958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38100</xdr:colOff>
      <xdr:row>3</xdr:row>
      <xdr:rowOff>180975</xdr:rowOff>
    </xdr:from>
    <xdr:to>
      <xdr:col>20</xdr:col>
      <xdr:colOff>342900</xdr:colOff>
      <xdr:row>6</xdr:row>
      <xdr:rowOff>38100</xdr:rowOff>
    </xdr:to>
    <xdr:grpSp>
      <xdr:nvGrpSpPr>
        <xdr:cNvPr id="13720" name="Group 1">
          <a:extLst>
            <a:ext uri="{FF2B5EF4-FFF2-40B4-BE49-F238E27FC236}">
              <a16:creationId xmlns:a16="http://schemas.microsoft.com/office/drawing/2014/main" id="{5B6E6063-58B3-476E-8A6E-5D40C690E7D7}"/>
            </a:ext>
          </a:extLst>
        </xdr:cNvPr>
        <xdr:cNvGrpSpPr>
          <a:grpSpLocks/>
        </xdr:cNvGrpSpPr>
      </xdr:nvGrpSpPr>
      <xdr:grpSpPr bwMode="auto">
        <a:xfrm>
          <a:off x="9458325" y="2000250"/>
          <a:ext cx="962025" cy="428625"/>
          <a:chOff x="9473453" y="1495870"/>
          <a:chExt cx="965947" cy="423698"/>
        </a:xfrm>
      </xdr:grpSpPr>
      <xdr:sp macro="" textlink="">
        <xdr:nvSpPr>
          <xdr:cNvPr id="5" name="Text Box 2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98786FD-7B98-44E3-86AF-BAD676836F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3453" y="1495870"/>
            <a:ext cx="717287" cy="23538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Instructions</a:t>
            </a:r>
            <a:endParaRPr lang="en-GB"/>
          </a:p>
        </xdr:txBody>
      </xdr:sp>
      <xdr:sp macro="" textlink="">
        <xdr:nvSpPr>
          <xdr:cNvPr id="6" name="Text Box 2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25CA949-9429-49B2-A2EF-F990C75307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3453" y="1721842"/>
            <a:ext cx="965947" cy="19772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  <a:endParaRPr lang="en-GB"/>
          </a:p>
        </xdr:txBody>
      </xdr:sp>
    </xdr:grpSp>
    <xdr:clientData/>
  </xdr:twoCellAnchor>
  <xdr:twoCellAnchor>
    <xdr:from>
      <xdr:col>25</xdr:col>
      <xdr:colOff>0</xdr:colOff>
      <xdr:row>12</xdr:row>
      <xdr:rowOff>85725</xdr:rowOff>
    </xdr:from>
    <xdr:to>
      <xdr:col>25</xdr:col>
      <xdr:colOff>0</xdr:colOff>
      <xdr:row>12</xdr:row>
      <xdr:rowOff>85725</xdr:rowOff>
    </xdr:to>
    <xdr:sp macro="" textlink="">
      <xdr:nvSpPr>
        <xdr:cNvPr id="13721" name="Line 29">
          <a:extLst>
            <a:ext uri="{FF2B5EF4-FFF2-40B4-BE49-F238E27FC236}">
              <a16:creationId xmlns:a16="http://schemas.microsoft.com/office/drawing/2014/main" id="{96BE23E2-E6F0-4236-8EF0-667BF2C1FDC1}"/>
            </a:ext>
          </a:extLst>
        </xdr:cNvPr>
        <xdr:cNvSpPr>
          <a:spLocks noChangeShapeType="1"/>
        </xdr:cNvSpPr>
      </xdr:nvSpPr>
      <xdr:spPr bwMode="auto">
        <a:xfrm>
          <a:off x="26946225" y="37528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25</xdr:col>
      <xdr:colOff>0</xdr:colOff>
      <xdr:row>12</xdr:row>
      <xdr:rowOff>85725</xdr:rowOff>
    </xdr:from>
    <xdr:to>
      <xdr:col>25</xdr:col>
      <xdr:colOff>0</xdr:colOff>
      <xdr:row>12</xdr:row>
      <xdr:rowOff>85725</xdr:rowOff>
    </xdr:to>
    <xdr:sp macro="" textlink="">
      <xdr:nvSpPr>
        <xdr:cNvPr id="13722" name="Line 30">
          <a:extLst>
            <a:ext uri="{FF2B5EF4-FFF2-40B4-BE49-F238E27FC236}">
              <a16:creationId xmlns:a16="http://schemas.microsoft.com/office/drawing/2014/main" id="{58B842DB-26D1-4662-86C7-D5170AA74741}"/>
            </a:ext>
          </a:extLst>
        </xdr:cNvPr>
        <xdr:cNvSpPr>
          <a:spLocks noChangeShapeType="1"/>
        </xdr:cNvSpPr>
      </xdr:nvSpPr>
      <xdr:spPr bwMode="auto">
        <a:xfrm flipH="1">
          <a:off x="26946225" y="37528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25</xdr:col>
      <xdr:colOff>0</xdr:colOff>
      <xdr:row>12</xdr:row>
      <xdr:rowOff>114300</xdr:rowOff>
    </xdr:from>
    <xdr:to>
      <xdr:col>25</xdr:col>
      <xdr:colOff>0</xdr:colOff>
      <xdr:row>12</xdr:row>
      <xdr:rowOff>114300</xdr:rowOff>
    </xdr:to>
    <xdr:sp macro="" textlink="">
      <xdr:nvSpPr>
        <xdr:cNvPr id="13723" name="Line 31">
          <a:extLst>
            <a:ext uri="{FF2B5EF4-FFF2-40B4-BE49-F238E27FC236}">
              <a16:creationId xmlns:a16="http://schemas.microsoft.com/office/drawing/2014/main" id="{F846AAC3-3527-410B-97CE-456854E00D34}"/>
            </a:ext>
          </a:extLst>
        </xdr:cNvPr>
        <xdr:cNvSpPr>
          <a:spLocks noChangeShapeType="1"/>
        </xdr:cNvSpPr>
      </xdr:nvSpPr>
      <xdr:spPr bwMode="auto">
        <a:xfrm flipH="1">
          <a:off x="26946225" y="37814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96</xdr:row>
      <xdr:rowOff>171450</xdr:rowOff>
    </xdr:from>
    <xdr:to>
      <xdr:col>5</xdr:col>
      <xdr:colOff>114300</xdr:colOff>
      <xdr:row>97</xdr:row>
      <xdr:rowOff>161925</xdr:rowOff>
    </xdr:to>
    <xdr:sp macro="" textlink="">
      <xdr:nvSpPr>
        <xdr:cNvPr id="10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7D9DAF8-4838-4779-BCD5-CBDA80CAD79B}"/>
            </a:ext>
          </a:extLst>
        </xdr:cNvPr>
        <xdr:cNvSpPr txBox="1">
          <a:spLocks noChangeArrowheads="1"/>
        </xdr:cNvSpPr>
      </xdr:nvSpPr>
      <xdr:spPr bwMode="auto">
        <a:xfrm>
          <a:off x="152400" y="12125325"/>
          <a:ext cx="1304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  <xdr:twoCellAnchor editAs="oneCell">
    <xdr:from>
      <xdr:col>0</xdr:col>
      <xdr:colOff>57149</xdr:colOff>
      <xdr:row>1</xdr:row>
      <xdr:rowOff>0</xdr:rowOff>
    </xdr:from>
    <xdr:to>
      <xdr:col>21</xdr:col>
      <xdr:colOff>114299</xdr:colOff>
      <xdr:row>3</xdr:row>
      <xdr:rowOff>61673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85DC27-E6F3-4333-AF2A-8EB34D6D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95250"/>
          <a:ext cx="11001375" cy="1785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mailto:info@megazyme.com" TargetMode="External"/><Relationship Id="rId1" Type="http://schemas.openxmlformats.org/officeDocument/2006/relationships/hyperlink" Target="http://www.megazyme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50"/>
  <sheetViews>
    <sheetView zoomScaleNormal="100" zoomScaleSheetLayoutView="75" workbookViewId="0">
      <selection activeCell="Q50" sqref="Q50"/>
    </sheetView>
  </sheetViews>
  <sheetFormatPr defaultColWidth="12.28515625" defaultRowHeight="15" x14ac:dyDescent="0.3"/>
  <cols>
    <col min="1" max="1" width="1.7109375" style="55" customWidth="1"/>
    <col min="2" max="2" width="0.42578125" style="55" customWidth="1"/>
    <col min="3" max="3" width="1.140625" style="58" customWidth="1"/>
    <col min="4" max="5" width="14.85546875" style="55" customWidth="1"/>
    <col min="6" max="6" width="9.85546875" style="55" customWidth="1"/>
    <col min="7" max="7" width="9.28515625" style="55" customWidth="1"/>
    <col min="8" max="8" width="11.28515625" style="55" customWidth="1"/>
    <col min="9" max="10" width="9.85546875" style="55" customWidth="1"/>
    <col min="11" max="11" width="10.42578125" style="55" customWidth="1"/>
    <col min="12" max="12" width="9.85546875" style="55" customWidth="1"/>
    <col min="13" max="13" width="1.7109375" style="55" customWidth="1"/>
    <col min="14" max="14" width="12.5703125" style="55" bestFit="1" customWidth="1"/>
    <col min="15" max="15" width="9.85546875" style="55" customWidth="1"/>
    <col min="16" max="18" width="9.7109375" style="55" customWidth="1"/>
    <col min="19" max="19" width="1.7109375" style="55" customWidth="1"/>
    <col min="20" max="16384" width="12.28515625" style="55"/>
  </cols>
  <sheetData>
    <row r="1" spans="1:19" ht="7.7" customHeight="1" x14ac:dyDescent="0.3">
      <c r="A1" s="2"/>
      <c r="B1" s="2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13.5" customHeight="1" x14ac:dyDescent="0.3">
      <c r="A2" s="2"/>
      <c r="B2" s="3"/>
      <c r="C2" s="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68"/>
      <c r="S2" s="68"/>
    </row>
    <row r="3" spans="1:19" ht="27" customHeight="1" x14ac:dyDescent="0.3">
      <c r="A3" s="2"/>
      <c r="B3" s="3"/>
      <c r="C3" s="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5"/>
      <c r="Q3" s="3"/>
      <c r="R3" s="68"/>
      <c r="S3" s="68"/>
    </row>
    <row r="4" spans="1:19" ht="27" customHeight="1" x14ac:dyDescent="0.3">
      <c r="A4" s="2"/>
      <c r="B4" s="3"/>
      <c r="C4" s="8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5"/>
      <c r="Q4" s="3"/>
      <c r="R4" s="68"/>
      <c r="S4" s="68"/>
    </row>
    <row r="5" spans="1:19" ht="27" customHeight="1" x14ac:dyDescent="0.3">
      <c r="A5" s="2"/>
      <c r="B5" s="3"/>
      <c r="C5" s="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5"/>
      <c r="Q5" s="3"/>
      <c r="R5" s="68"/>
      <c r="S5" s="68"/>
    </row>
    <row r="6" spans="1:19" ht="18" customHeight="1" x14ac:dyDescent="0.3">
      <c r="A6" s="2"/>
      <c r="B6" s="3"/>
      <c r="C6" s="9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25"/>
      <c r="Q6" s="3"/>
      <c r="R6" s="68"/>
      <c r="S6" s="68"/>
    </row>
    <row r="7" spans="1:19" ht="13.7" customHeight="1" x14ac:dyDescent="0.3">
      <c r="A7" s="2"/>
      <c r="B7" s="3"/>
      <c r="C7" s="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5"/>
      <c r="Q7" s="3"/>
      <c r="R7" s="68"/>
      <c r="S7" s="68"/>
    </row>
    <row r="8" spans="1:19" s="54" customFormat="1" ht="42.95" customHeight="1" x14ac:dyDescent="0.4">
      <c r="A8" s="2"/>
      <c r="B8" s="3"/>
      <c r="C8" s="26" t="s">
        <v>11</v>
      </c>
      <c r="D8" s="10"/>
      <c r="E8" s="10"/>
      <c r="F8" s="10"/>
      <c r="G8" s="10"/>
      <c r="H8" s="10"/>
      <c r="I8" s="49"/>
      <c r="J8" s="10"/>
      <c r="K8" s="10"/>
      <c r="L8" s="10"/>
      <c r="M8" s="10"/>
      <c r="N8" s="10"/>
      <c r="O8" s="10"/>
      <c r="P8" s="25"/>
      <c r="Q8" s="3"/>
      <c r="R8" s="61"/>
      <c r="S8" s="61"/>
    </row>
    <row r="9" spans="1:19" s="54" customFormat="1" ht="55.5" customHeight="1" x14ac:dyDescent="0.3">
      <c r="A9" s="2"/>
      <c r="B9" s="3"/>
      <c r="C9" s="112" t="s">
        <v>28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3"/>
      <c r="R9" s="61"/>
      <c r="S9" s="61"/>
    </row>
    <row r="10" spans="1:19" s="54" customFormat="1" ht="39.950000000000003" customHeight="1" x14ac:dyDescent="0.4">
      <c r="A10" s="2"/>
      <c r="B10" s="3"/>
      <c r="C10" s="26" t="s">
        <v>12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3"/>
      <c r="Q10" s="3"/>
      <c r="R10" s="61"/>
      <c r="S10" s="61"/>
    </row>
    <row r="11" spans="1:19" s="54" customFormat="1" ht="18.75" x14ac:dyDescent="0.35">
      <c r="A11" s="2"/>
      <c r="B11" s="3"/>
      <c r="C11" s="24" t="s">
        <v>14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3"/>
      <c r="Q11" s="3"/>
      <c r="R11" s="61"/>
      <c r="S11" s="61"/>
    </row>
    <row r="12" spans="1:19" s="54" customFormat="1" ht="17.25" x14ac:dyDescent="0.35">
      <c r="A12" s="2"/>
      <c r="B12" s="3"/>
      <c r="C12" s="24" t="s">
        <v>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3"/>
      <c r="Q12" s="3"/>
      <c r="R12" s="61"/>
      <c r="S12" s="61"/>
    </row>
    <row r="13" spans="1:19" s="54" customFormat="1" x14ac:dyDescent="0.3">
      <c r="A13" s="2"/>
      <c r="B13" s="3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3"/>
      <c r="Q13" s="3"/>
      <c r="R13" s="61"/>
      <c r="S13" s="61"/>
    </row>
    <row r="14" spans="1:19" s="54" customFormat="1" ht="24.95" customHeight="1" x14ac:dyDescent="0.3">
      <c r="A14" s="2"/>
      <c r="B14" s="3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3"/>
      <c r="Q14" s="3"/>
      <c r="R14" s="61"/>
      <c r="S14" s="61"/>
    </row>
    <row r="15" spans="1:19" s="54" customFormat="1" ht="16.7" customHeight="1" x14ac:dyDescent="0.35">
      <c r="A15" s="2"/>
      <c r="B15" s="3"/>
      <c r="C15" s="8"/>
      <c r="D15" s="42" t="s">
        <v>10</v>
      </c>
      <c r="E15" s="42"/>
      <c r="F15" s="43"/>
      <c r="G15" s="44"/>
      <c r="H15" s="45"/>
      <c r="I15" s="46"/>
      <c r="J15" s="47"/>
      <c r="K15" s="46"/>
      <c r="L15" s="46"/>
      <c r="M15" s="48"/>
      <c r="N15" s="46"/>
      <c r="O15" s="46"/>
      <c r="P15" s="46"/>
      <c r="Q15" s="3"/>
      <c r="R15" s="61"/>
      <c r="S15" s="61"/>
    </row>
    <row r="16" spans="1:19" s="54" customFormat="1" ht="16.7" customHeight="1" x14ac:dyDescent="0.35">
      <c r="A16" s="2"/>
      <c r="B16" s="3"/>
      <c r="C16" s="8"/>
      <c r="D16" s="42"/>
      <c r="E16" s="42"/>
      <c r="F16" s="104"/>
      <c r="G16" s="105"/>
      <c r="H16" s="105"/>
      <c r="I16" s="46"/>
      <c r="J16" s="47"/>
      <c r="K16" s="46"/>
      <c r="L16" s="46"/>
      <c r="M16" s="48"/>
      <c r="N16" s="46"/>
      <c r="O16" s="46"/>
      <c r="P16" s="46"/>
      <c r="Q16" s="3"/>
      <c r="R16" s="61"/>
      <c r="S16" s="61"/>
    </row>
    <row r="17" spans="1:60" ht="16.7" customHeight="1" x14ac:dyDescent="0.3">
      <c r="A17" s="2"/>
      <c r="B17" s="3"/>
      <c r="C17" s="3"/>
      <c r="D17" s="27"/>
      <c r="E17" s="27"/>
      <c r="F17" s="39" t="s">
        <v>35</v>
      </c>
      <c r="G17" s="5"/>
      <c r="H17" s="5"/>
      <c r="I17" s="5"/>
      <c r="J17" s="3"/>
      <c r="K17" s="3"/>
      <c r="L17" s="3"/>
      <c r="M17" s="3"/>
      <c r="N17" s="61"/>
      <c r="O17" s="5"/>
      <c r="P17" s="5"/>
      <c r="Q17" s="50"/>
      <c r="R17" s="61"/>
      <c r="S17" s="68"/>
      <c r="T17" s="103"/>
      <c r="U17" s="5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</row>
    <row r="18" spans="1:60" ht="30" x14ac:dyDescent="0.3">
      <c r="A18" s="2"/>
      <c r="B18" s="3"/>
      <c r="C18" s="3"/>
      <c r="D18" s="27"/>
      <c r="E18" s="27"/>
      <c r="F18" s="40" t="s">
        <v>24</v>
      </c>
      <c r="G18" s="36" t="s">
        <v>25</v>
      </c>
      <c r="H18" s="41" t="s">
        <v>20</v>
      </c>
      <c r="I18" s="3"/>
      <c r="J18" s="3"/>
      <c r="K18" s="3"/>
      <c r="L18" s="3"/>
      <c r="M18" s="61"/>
      <c r="N18" s="5"/>
      <c r="O18" s="3"/>
      <c r="P18" s="50"/>
      <c r="Q18" s="38"/>
      <c r="R18" s="61"/>
      <c r="S18" s="102"/>
      <c r="T18" s="5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</row>
    <row r="19" spans="1:60" x14ac:dyDescent="0.3">
      <c r="A19" s="2"/>
      <c r="B19" s="3"/>
      <c r="C19" s="3"/>
      <c r="D19" s="27"/>
      <c r="E19" s="27"/>
      <c r="F19" s="1">
        <v>0.1</v>
      </c>
      <c r="G19" s="1">
        <v>0.1</v>
      </c>
      <c r="H19" s="34" t="str">
        <f>IF(OR(ISNUMBER(Replicate_1),ISNUMBER(Replicate_2)),Replicate_average,"")</f>
        <v/>
      </c>
      <c r="I19" s="3"/>
      <c r="J19" s="3"/>
      <c r="K19" s="3"/>
      <c r="L19" s="3"/>
      <c r="M19" s="61"/>
      <c r="N19" s="5"/>
      <c r="O19" s="3"/>
      <c r="P19" s="50"/>
      <c r="Q19" s="38"/>
      <c r="R19" s="61"/>
      <c r="S19" s="102"/>
      <c r="T19" s="5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</row>
    <row r="20" spans="1:60" x14ac:dyDescent="0.3">
      <c r="A20" s="2"/>
      <c r="B20" s="3"/>
      <c r="C20" s="3"/>
      <c r="D20" s="27"/>
      <c r="E20" s="27"/>
      <c r="F20" s="67"/>
      <c r="G20" s="67"/>
      <c r="H20" s="59"/>
      <c r="I20" s="3"/>
      <c r="J20" s="3"/>
      <c r="K20" s="3"/>
      <c r="L20" s="3"/>
      <c r="M20" s="61"/>
      <c r="N20" s="5"/>
      <c r="O20" s="3"/>
      <c r="P20" s="50"/>
      <c r="Q20" s="38"/>
      <c r="R20" s="61"/>
      <c r="S20" s="102"/>
      <c r="T20" s="5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</row>
    <row r="21" spans="1:60" x14ac:dyDescent="0.3">
      <c r="A21" s="2"/>
      <c r="B21" s="3"/>
      <c r="C21" s="3"/>
      <c r="D21" s="27"/>
      <c r="E21" s="27"/>
      <c r="F21" s="39" t="s">
        <v>34</v>
      </c>
      <c r="G21" s="5"/>
      <c r="H21" s="5"/>
      <c r="I21" s="3"/>
      <c r="J21" s="3"/>
      <c r="K21" s="3"/>
      <c r="L21" s="3"/>
      <c r="M21" s="61"/>
      <c r="N21" s="5"/>
      <c r="O21" s="3"/>
      <c r="P21" s="50"/>
      <c r="Q21" s="38"/>
      <c r="R21" s="61"/>
      <c r="S21" s="102"/>
      <c r="T21" s="5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</row>
    <row r="22" spans="1:60" ht="30" x14ac:dyDescent="0.3">
      <c r="A22" s="2"/>
      <c r="B22" s="3"/>
      <c r="C22" s="3"/>
      <c r="D22" s="27"/>
      <c r="E22" s="27"/>
      <c r="F22" s="40" t="s">
        <v>24</v>
      </c>
      <c r="G22" s="36" t="s">
        <v>25</v>
      </c>
      <c r="H22" s="41" t="s">
        <v>20</v>
      </c>
      <c r="I22" s="3"/>
      <c r="J22" s="3"/>
      <c r="K22" s="3"/>
      <c r="L22" s="3"/>
      <c r="M22" s="61"/>
      <c r="N22" s="5"/>
      <c r="O22" s="3"/>
      <c r="P22" s="50"/>
      <c r="Q22" s="38"/>
      <c r="R22" s="61"/>
      <c r="S22" s="102"/>
      <c r="T22" s="5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</row>
    <row r="23" spans="1:60" ht="15.2" customHeight="1" x14ac:dyDescent="0.3">
      <c r="A23" s="2"/>
      <c r="B23" s="3"/>
      <c r="C23" s="3"/>
      <c r="D23" s="3"/>
      <c r="E23" s="3"/>
      <c r="F23" s="1">
        <v>0.1</v>
      </c>
      <c r="G23" s="1">
        <v>0.1</v>
      </c>
      <c r="H23" s="34" t="str">
        <f>IF(OR(ISNUMBER(Replicate_1),ISNUMBER(Replicate_2)),Replicate_average,"")</f>
        <v/>
      </c>
      <c r="I23" s="3"/>
      <c r="J23" s="3"/>
      <c r="K23" s="3"/>
      <c r="L23" s="3"/>
      <c r="M23" s="61"/>
      <c r="N23" s="5"/>
      <c r="O23" s="3"/>
      <c r="P23" s="51"/>
      <c r="Q23" s="3"/>
      <c r="R23" s="61"/>
      <c r="S23" s="102"/>
      <c r="T23" s="5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</row>
    <row r="24" spans="1:60" x14ac:dyDescent="0.3">
      <c r="A24" s="2"/>
      <c r="B24" s="3"/>
      <c r="C24" s="3"/>
      <c r="D24" s="3"/>
      <c r="E24" s="3"/>
      <c r="F24" s="35"/>
      <c r="G24" s="3"/>
      <c r="H24" s="3"/>
      <c r="I24" s="3"/>
      <c r="J24" s="3"/>
      <c r="K24" s="3"/>
      <c r="L24" s="3"/>
      <c r="M24" s="61"/>
      <c r="N24" s="52" t="s">
        <v>23</v>
      </c>
      <c r="O24" s="3"/>
      <c r="P24" s="68"/>
      <c r="Q24" s="3"/>
      <c r="R24" s="61"/>
      <c r="S24" s="102"/>
      <c r="T24" s="5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</row>
    <row r="25" spans="1:60" s="64" customFormat="1" ht="83.1" customHeight="1" x14ac:dyDescent="0.2">
      <c r="A25" s="69"/>
      <c r="B25" s="70"/>
      <c r="C25" s="71"/>
      <c r="D25" s="71" t="s">
        <v>0</v>
      </c>
      <c r="E25" s="71" t="s">
        <v>36</v>
      </c>
      <c r="F25" s="115" t="s">
        <v>27</v>
      </c>
      <c r="G25" s="116"/>
      <c r="H25" s="73" t="s">
        <v>26</v>
      </c>
      <c r="I25" s="6" t="s">
        <v>18</v>
      </c>
      <c r="J25" s="6" t="s">
        <v>21</v>
      </c>
      <c r="K25" s="6" t="s">
        <v>22</v>
      </c>
      <c r="L25" s="6" t="s">
        <v>17</v>
      </c>
      <c r="M25" s="62"/>
      <c r="N25" s="71" t="s">
        <v>31</v>
      </c>
      <c r="O25" s="53" t="s">
        <v>29</v>
      </c>
      <c r="P25" s="6" t="s">
        <v>19</v>
      </c>
      <c r="Q25" s="6" t="s">
        <v>16</v>
      </c>
      <c r="R25" s="96" t="s">
        <v>30</v>
      </c>
      <c r="S25" s="97"/>
    </row>
    <row r="26" spans="1:60" s="64" customFormat="1" ht="30" x14ac:dyDescent="0.2">
      <c r="A26" s="69"/>
      <c r="B26" s="70"/>
      <c r="C26" s="71"/>
      <c r="D26" s="71"/>
      <c r="E26" s="71"/>
      <c r="F26" s="40" t="s">
        <v>24</v>
      </c>
      <c r="G26" s="36" t="s">
        <v>25</v>
      </c>
      <c r="H26" s="6"/>
      <c r="I26" s="6"/>
      <c r="J26" s="6"/>
      <c r="K26" s="6"/>
      <c r="L26" s="6"/>
      <c r="M26" s="62"/>
      <c r="N26" s="71"/>
      <c r="O26" s="53"/>
      <c r="P26" s="6"/>
      <c r="Q26" s="6"/>
      <c r="R26" s="96"/>
      <c r="S26" s="97"/>
    </row>
    <row r="27" spans="1:60" x14ac:dyDescent="0.3">
      <c r="A27" s="2"/>
      <c r="B27" s="3"/>
      <c r="C27" s="117">
        <v>1</v>
      </c>
      <c r="D27" s="119"/>
      <c r="E27" s="93" t="s">
        <v>32</v>
      </c>
      <c r="F27" s="86"/>
      <c r="G27" s="87"/>
      <c r="H27" s="89"/>
      <c r="I27" s="90">
        <v>0.2</v>
      </c>
      <c r="J27" s="91">
        <v>3.4</v>
      </c>
      <c r="K27" s="91">
        <v>10</v>
      </c>
      <c r="L27" s="91">
        <v>1</v>
      </c>
      <c r="M27" s="92"/>
      <c r="N27" s="93" t="s">
        <v>32</v>
      </c>
      <c r="O27" s="94"/>
      <c r="P27" s="95">
        <v>0.5</v>
      </c>
      <c r="Q27" s="90">
        <v>5</v>
      </c>
      <c r="R27" s="98"/>
      <c r="S27" s="61"/>
    </row>
    <row r="28" spans="1:60" x14ac:dyDescent="0.3">
      <c r="A28" s="2"/>
      <c r="B28" s="3"/>
      <c r="C28" s="118"/>
      <c r="D28" s="120"/>
      <c r="E28" s="83" t="s">
        <v>33</v>
      </c>
      <c r="F28" s="78"/>
      <c r="G28" s="79"/>
      <c r="H28" s="81"/>
      <c r="I28" s="82">
        <v>0.2</v>
      </c>
      <c r="J28" s="60">
        <v>3.4</v>
      </c>
      <c r="K28" s="60">
        <v>10</v>
      </c>
      <c r="L28" s="60">
        <v>1</v>
      </c>
      <c r="M28" s="76"/>
      <c r="N28" s="83" t="s">
        <v>33</v>
      </c>
      <c r="O28" s="84"/>
      <c r="P28" s="85">
        <v>0.5</v>
      </c>
      <c r="Q28" s="82">
        <v>5</v>
      </c>
      <c r="R28" s="99"/>
      <c r="S28" s="61"/>
    </row>
    <row r="29" spans="1:60" s="54" customFormat="1" x14ac:dyDescent="0.3">
      <c r="A29" s="2"/>
      <c r="B29" s="3"/>
      <c r="C29" s="8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"/>
      <c r="Q29" s="3"/>
      <c r="R29" s="61"/>
      <c r="S29" s="61"/>
    </row>
    <row r="30" spans="1:60" s="54" customFormat="1" x14ac:dyDescent="0.3">
      <c r="A30" s="2"/>
      <c r="B30" s="3"/>
      <c r="C30" s="8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3"/>
      <c r="Q30" s="3"/>
      <c r="R30" s="61"/>
      <c r="S30" s="61"/>
    </row>
    <row r="31" spans="1:60" s="54" customFormat="1" x14ac:dyDescent="0.3">
      <c r="A31" s="2"/>
      <c r="B31" s="3"/>
      <c r="C31" s="8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3"/>
      <c r="Q31" s="3"/>
      <c r="R31" s="61"/>
      <c r="S31" s="61"/>
    </row>
    <row r="32" spans="1:60" s="54" customFormat="1" x14ac:dyDescent="0.3">
      <c r="A32" s="2"/>
      <c r="B32" s="3"/>
      <c r="C32" s="8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3"/>
      <c r="Q32" s="3"/>
      <c r="R32" s="61"/>
      <c r="S32" s="61"/>
    </row>
    <row r="33" spans="1:19" s="54" customFormat="1" x14ac:dyDescent="0.3">
      <c r="A33" s="2"/>
      <c r="B33" s="3"/>
      <c r="C33" s="8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3"/>
      <c r="Q33" s="3"/>
      <c r="R33" s="61"/>
      <c r="S33" s="61"/>
    </row>
    <row r="34" spans="1:19" s="54" customFormat="1" x14ac:dyDescent="0.3">
      <c r="A34" s="2"/>
      <c r="B34" s="3"/>
      <c r="C34" s="8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3"/>
      <c r="Q34" s="3"/>
      <c r="R34" s="61"/>
      <c r="S34" s="61"/>
    </row>
    <row r="35" spans="1:19" s="54" customFormat="1" x14ac:dyDescent="0.3">
      <c r="A35" s="2"/>
      <c r="B35" s="3"/>
      <c r="C35" s="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3"/>
      <c r="Q35" s="3"/>
      <c r="R35" s="61"/>
      <c r="S35" s="61"/>
    </row>
    <row r="36" spans="1:19" s="54" customFormat="1" x14ac:dyDescent="0.3">
      <c r="A36" s="2"/>
      <c r="B36" s="3"/>
      <c r="C36" s="8"/>
      <c r="D36" s="12"/>
      <c r="E36" s="12"/>
      <c r="F36" s="12"/>
      <c r="G36" s="12"/>
      <c r="H36" s="12"/>
      <c r="I36" s="12"/>
      <c r="J36" s="12"/>
      <c r="K36" s="12" t="s">
        <v>13</v>
      </c>
      <c r="L36" s="12"/>
      <c r="M36" s="12"/>
      <c r="N36" s="12"/>
      <c r="O36" s="12"/>
      <c r="P36" s="3"/>
      <c r="Q36" s="3"/>
      <c r="R36" s="61"/>
      <c r="S36" s="61"/>
    </row>
    <row r="37" spans="1:19" s="54" customFormat="1" x14ac:dyDescent="0.3">
      <c r="A37" s="2"/>
      <c r="B37" s="3"/>
      <c r="C37" s="8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3"/>
      <c r="Q37" s="3"/>
      <c r="R37" s="61"/>
      <c r="S37" s="61"/>
    </row>
    <row r="38" spans="1:19" s="54" customFormat="1" x14ac:dyDescent="0.3">
      <c r="A38" s="2"/>
      <c r="B38" s="3"/>
      <c r="C38" s="8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3"/>
      <c r="Q38" s="3"/>
      <c r="R38" s="61"/>
      <c r="S38" s="61"/>
    </row>
    <row r="39" spans="1:19" s="54" customFormat="1" ht="151.5" customHeight="1" x14ac:dyDescent="0.4">
      <c r="A39" s="2"/>
      <c r="B39" s="3"/>
      <c r="C39" s="2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9"/>
      <c r="Q39" s="3"/>
      <c r="R39" s="61"/>
      <c r="S39" s="61"/>
    </row>
    <row r="40" spans="1:19" s="56" customFormat="1" ht="24.95" customHeight="1" x14ac:dyDescent="0.35">
      <c r="A40" s="13"/>
      <c r="B40" s="15"/>
      <c r="C40" s="29"/>
      <c r="D40" s="21"/>
      <c r="E40" s="21"/>
      <c r="F40" s="21"/>
      <c r="G40" s="21"/>
      <c r="H40" s="21"/>
      <c r="I40" s="21"/>
      <c r="J40" s="21"/>
      <c r="K40" s="14"/>
      <c r="L40" s="21"/>
      <c r="M40" s="21"/>
      <c r="N40" s="21"/>
      <c r="O40" s="21"/>
      <c r="P40" s="20"/>
      <c r="Q40" s="15"/>
      <c r="R40" s="100"/>
      <c r="S40" s="100"/>
    </row>
    <row r="41" spans="1:19" s="57" customFormat="1" ht="17.25" x14ac:dyDescent="0.3">
      <c r="A41" s="13"/>
      <c r="B41" s="15"/>
      <c r="C41" s="112"/>
      <c r="D41" s="113"/>
      <c r="E41" s="113"/>
      <c r="F41" s="113"/>
      <c r="G41" s="113"/>
      <c r="H41" s="113"/>
      <c r="I41" s="113"/>
      <c r="J41" s="30"/>
      <c r="K41" s="31"/>
      <c r="L41" s="30"/>
      <c r="M41" s="30"/>
      <c r="N41" s="30"/>
      <c r="O41" s="30"/>
      <c r="P41" s="31"/>
      <c r="Q41" s="16"/>
      <c r="R41" s="101"/>
      <c r="S41" s="101"/>
    </row>
    <row r="42" spans="1:19" s="57" customFormat="1" ht="19.5" x14ac:dyDescent="0.4">
      <c r="A42" s="13"/>
      <c r="B42" s="15"/>
      <c r="C42" s="28" t="s">
        <v>4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9"/>
      <c r="Q42" s="3"/>
      <c r="R42" s="61"/>
      <c r="S42" s="101"/>
    </row>
    <row r="43" spans="1:19" s="57" customFormat="1" ht="17.25" x14ac:dyDescent="0.35">
      <c r="A43" s="13"/>
      <c r="B43" s="15"/>
      <c r="C43" s="29" t="s">
        <v>5</v>
      </c>
      <c r="D43" s="21"/>
      <c r="E43" s="21"/>
      <c r="F43" s="21"/>
      <c r="G43" s="21"/>
      <c r="H43" s="21"/>
      <c r="I43" s="21"/>
      <c r="J43" s="21"/>
      <c r="K43" s="14"/>
      <c r="L43" s="21"/>
      <c r="M43" s="21"/>
      <c r="N43" s="21"/>
      <c r="O43" s="21"/>
      <c r="P43" s="20"/>
      <c r="Q43" s="15"/>
      <c r="R43" s="100"/>
      <c r="S43" s="101"/>
    </row>
    <row r="44" spans="1:19" s="57" customFormat="1" ht="15.75" x14ac:dyDescent="0.3">
      <c r="A44" s="13"/>
      <c r="B44" s="15"/>
      <c r="C44" s="112" t="s">
        <v>6</v>
      </c>
      <c r="D44" s="113"/>
      <c r="E44" s="113"/>
      <c r="F44" s="113"/>
      <c r="G44" s="113"/>
      <c r="H44" s="113"/>
      <c r="I44" s="113"/>
      <c r="J44" s="30"/>
      <c r="K44" s="31" t="s">
        <v>7</v>
      </c>
      <c r="L44" s="30"/>
      <c r="M44" s="30"/>
      <c r="N44" s="30"/>
      <c r="O44" s="30"/>
      <c r="P44" s="31"/>
      <c r="Q44" s="16"/>
      <c r="R44" s="101"/>
      <c r="S44" s="101"/>
    </row>
    <row r="45" spans="1:19" ht="17.25" x14ac:dyDescent="0.35">
      <c r="A45" s="13"/>
      <c r="B45" s="15"/>
      <c r="C45" s="22" t="s">
        <v>1</v>
      </c>
      <c r="D45" s="22"/>
      <c r="E45" s="22"/>
      <c r="F45" s="22"/>
      <c r="G45" s="22"/>
      <c r="H45" s="22"/>
      <c r="I45" s="22"/>
      <c r="J45" s="22"/>
      <c r="K45" s="32"/>
      <c r="L45" s="22"/>
      <c r="M45" s="22"/>
      <c r="N45" s="22"/>
      <c r="O45" s="22"/>
      <c r="P45" s="32"/>
      <c r="Q45" s="16"/>
      <c r="R45" s="101"/>
      <c r="S45" s="68"/>
    </row>
    <row r="46" spans="1:19" ht="17.25" x14ac:dyDescent="0.35">
      <c r="A46" s="13"/>
      <c r="B46" s="15"/>
      <c r="C46" s="23" t="s">
        <v>8</v>
      </c>
      <c r="D46" s="22"/>
      <c r="E46" s="22"/>
      <c r="F46" s="22"/>
      <c r="G46" s="22"/>
      <c r="H46" s="22"/>
      <c r="I46" s="22"/>
      <c r="J46" s="22"/>
      <c r="K46" s="31" t="s">
        <v>37</v>
      </c>
      <c r="L46" s="22"/>
      <c r="M46" s="22"/>
      <c r="N46" s="22"/>
      <c r="O46" s="22"/>
      <c r="P46" s="31"/>
      <c r="Q46" s="16"/>
      <c r="R46" s="101"/>
      <c r="S46" s="68"/>
    </row>
    <row r="47" spans="1:19" ht="17.25" x14ac:dyDescent="0.35">
      <c r="A47" s="13"/>
      <c r="B47" s="15"/>
      <c r="C47" s="33" t="s">
        <v>9</v>
      </c>
      <c r="D47" s="22"/>
      <c r="E47" s="22"/>
      <c r="F47" s="22"/>
      <c r="G47" s="22"/>
      <c r="H47" s="22"/>
      <c r="I47" s="22"/>
      <c r="J47" s="22"/>
      <c r="K47" s="31" t="s">
        <v>38</v>
      </c>
      <c r="L47" s="22"/>
      <c r="M47" s="22"/>
      <c r="N47" s="22"/>
      <c r="O47" s="22"/>
      <c r="P47" s="31"/>
      <c r="Q47" s="16"/>
      <c r="R47" s="101"/>
      <c r="S47" s="68"/>
    </row>
    <row r="48" spans="1:19" s="56" customFormat="1" ht="17.25" x14ac:dyDescent="0.35">
      <c r="A48" s="13"/>
      <c r="B48" s="15"/>
      <c r="C48" s="33" t="s">
        <v>2</v>
      </c>
      <c r="D48" s="24"/>
      <c r="E48" s="24"/>
      <c r="F48" s="24"/>
      <c r="G48" s="24"/>
      <c r="H48" s="24"/>
      <c r="I48" s="24"/>
      <c r="J48" s="24"/>
      <c r="K48" s="31" t="s">
        <v>3</v>
      </c>
      <c r="L48" s="24"/>
      <c r="M48" s="24"/>
      <c r="N48" s="24"/>
      <c r="O48" s="24"/>
      <c r="P48" s="31"/>
      <c r="Q48"/>
      <c r="R48" s="68"/>
      <c r="S48" s="100"/>
    </row>
    <row r="49" spans="2:19" s="56" customFormat="1" ht="17.25" x14ac:dyDescent="0.35">
      <c r="B49" s="100"/>
      <c r="C49" s="106"/>
      <c r="D49" s="107"/>
      <c r="E49" s="107"/>
      <c r="F49" s="107"/>
      <c r="G49" s="107"/>
      <c r="H49" s="107"/>
      <c r="I49" s="107"/>
      <c r="J49" s="107"/>
      <c r="K49" s="68"/>
      <c r="L49" s="107"/>
      <c r="M49" s="107"/>
      <c r="N49" s="68"/>
      <c r="O49" s="68"/>
      <c r="P49" s="108"/>
      <c r="Q49" s="109" t="s">
        <v>39</v>
      </c>
      <c r="R49" s="109"/>
      <c r="S49" s="100"/>
    </row>
    <row r="50" spans="2:19" ht="17.25" x14ac:dyDescent="0.35">
      <c r="B50" s="68"/>
      <c r="C50" s="106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10"/>
      <c r="Q50" s="111"/>
      <c r="R50" s="68"/>
      <c r="S50" s="68"/>
    </row>
  </sheetData>
  <sheetProtection password="8E71" sheet="1" objects="1" scenarios="1"/>
  <mergeCells count="6">
    <mergeCell ref="C44:I44"/>
    <mergeCell ref="C9:P9"/>
    <mergeCell ref="C41:I41"/>
    <mergeCell ref="F25:G25"/>
    <mergeCell ref="C27:C28"/>
    <mergeCell ref="D27:D28"/>
  </mergeCells>
  <phoneticPr fontId="0" type="noConversion"/>
  <dataValidations count="2">
    <dataValidation allowBlank="1" sqref="P6:P8 P1:P2 D1:O8 D10:P14 L29:P40 D29:J40 K29:K39 U1:IV16 A1:C16 C29:C39 Q1:T14 D45:J50 L42:P43 D42:J43 K42 C42 O49 L45:O48 K50:O50 L49:M49 C45 P45 C47:C50 K45 C51:P65536 A29:B65536 R29:IV65536 Q29:Q47 Q49:Q65536"/>
    <dataValidation allowBlank="1" showInputMessage="1" sqref="E17:E24 D15:T16 G24 N24:O24 Q24:IV24 A17:B28 H24:H28 I18:M28 J17:N17 F18:H20 F22:H23 O25:IV28 P17:IV17 O18:IV23 C17:D27 F24:F25 F26:G28"/>
  </dataValidations>
  <hyperlinks>
    <hyperlink ref="K44" r:id="rId1" display="http://www.megazyme.com/"/>
    <hyperlink ref="K48" r:id="rId2" display="mailto:info@megazyme.com"/>
    <hyperlink ref="K47" r:id="rId3"/>
    <hyperlink ref="K46" r:id="rId4"/>
  </hyperlinks>
  <pageMargins left="0.59055118110236227" right="0.59055118110236227" top="0.59055118110236227" bottom="0.98425196850393704" header="0.51181102362204722" footer="0.51181102362204722"/>
  <pageSetup paperSize="9" scale="58" orientation="portrait" horizontalDpi="360" verticalDpi="360" r:id="rId5"/>
  <headerFooter alignWithMargins="0">
    <oddFooter>&amp;LPrinted on &amp;D, Page &amp;P of &amp;N</oddFooter>
  </headerFooter>
  <rowBreaks count="1" manualBreakCount="1">
    <brk id="28" min="1" max="18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99"/>
  <sheetViews>
    <sheetView tabSelected="1" zoomScaleNormal="100" workbookViewId="0">
      <selection activeCell="W12" sqref="W12"/>
    </sheetView>
  </sheetViews>
  <sheetFormatPr defaultColWidth="12.28515625" defaultRowHeight="15" x14ac:dyDescent="0.3"/>
  <cols>
    <col min="1" max="1" width="0.85546875" style="55" customWidth="1"/>
    <col min="2" max="2" width="1.140625" style="55" customWidth="1"/>
    <col min="3" max="3" width="3.140625" style="55" customWidth="1"/>
    <col min="4" max="4" width="15" style="55" customWidth="1"/>
    <col min="5" max="5" width="12.5703125" style="55" bestFit="1" customWidth="1"/>
    <col min="6" max="7" width="9.85546875" style="55" customWidth="1"/>
    <col min="8" max="8" width="10.28515625" style="55" hidden="1" customWidth="1"/>
    <col min="9" max="9" width="12.28515625" style="55" customWidth="1"/>
    <col min="10" max="11" width="9.85546875" style="55" customWidth="1"/>
    <col min="12" max="12" width="11.42578125" style="55" customWidth="1"/>
    <col min="13" max="13" width="10.28515625" style="55" customWidth="1"/>
    <col min="14" max="14" width="1.7109375" style="54" customWidth="1"/>
    <col min="15" max="15" width="12.5703125" style="55" bestFit="1" customWidth="1"/>
    <col min="16" max="16" width="15.42578125" style="55" hidden="1" customWidth="1"/>
    <col min="17" max="17" width="11" style="77" customWidth="1"/>
    <col min="18" max="19" width="9.85546875" style="55" customWidth="1"/>
    <col min="20" max="20" width="15.42578125" style="55" hidden="1" customWidth="1"/>
    <col min="21" max="21" width="13" style="77" customWidth="1"/>
    <col min="22" max="22" width="1.7109375" style="55" customWidth="1"/>
    <col min="23" max="61" width="79.42578125" style="55" customWidth="1"/>
    <col min="62" max="16384" width="12.28515625" style="55"/>
  </cols>
  <sheetData>
    <row r="1" spans="1:61" ht="7.7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2"/>
      <c r="P1" s="2"/>
      <c r="Q1" s="63"/>
      <c r="R1" s="2"/>
      <c r="S1" s="2"/>
      <c r="T1" s="2"/>
      <c r="U1" s="63"/>
      <c r="V1" s="2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</row>
    <row r="2" spans="1:61" ht="120.75" customHeigh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1"/>
      <c r="O2" s="3"/>
      <c r="P2" s="3"/>
      <c r="Q2" s="50"/>
      <c r="R2" s="3"/>
      <c r="S2" s="3"/>
      <c r="T2" s="3"/>
      <c r="U2" s="50"/>
      <c r="V2" s="3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</row>
    <row r="3" spans="1:6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1"/>
      <c r="O3" s="3"/>
      <c r="P3" s="3"/>
      <c r="Q3" s="50"/>
      <c r="R3" s="3"/>
      <c r="S3" s="3"/>
      <c r="T3" s="3"/>
      <c r="U3" s="50"/>
      <c r="V3" s="3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</row>
    <row r="4" spans="1:61" ht="15" customHeight="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1"/>
      <c r="O4" s="3"/>
      <c r="P4" s="3"/>
      <c r="Q4" s="50"/>
      <c r="R4" s="3"/>
      <c r="S4" s="3"/>
      <c r="T4" s="3"/>
      <c r="U4" s="50"/>
      <c r="V4" s="3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</row>
    <row r="5" spans="1:61" x14ac:dyDescent="0.3">
      <c r="A5" s="2"/>
      <c r="B5" s="3"/>
      <c r="C5" s="3"/>
      <c r="D5" s="27" t="s">
        <v>10</v>
      </c>
      <c r="E5" s="3"/>
      <c r="F5" s="121"/>
      <c r="G5" s="122"/>
      <c r="H5" s="123"/>
      <c r="I5" s="37"/>
      <c r="J5" s="3"/>
      <c r="K5" s="3"/>
      <c r="L5" s="3"/>
      <c r="M5" s="3"/>
      <c r="N5" s="61"/>
      <c r="O5" s="3"/>
      <c r="P5" s="3"/>
      <c r="Q5" s="50"/>
      <c r="R5" s="38"/>
      <c r="S5" s="3"/>
      <c r="T5" s="3"/>
      <c r="U5" s="50"/>
      <c r="V5" s="3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</row>
    <row r="6" spans="1:61" x14ac:dyDescent="0.3">
      <c r="A6" s="2"/>
      <c r="B6" s="3"/>
      <c r="C6" s="3"/>
      <c r="D6" s="27"/>
      <c r="E6" s="3"/>
      <c r="F6" s="11"/>
      <c r="G6" s="38"/>
      <c r="H6" s="38"/>
      <c r="I6" s="3"/>
      <c r="J6" s="3"/>
      <c r="K6" s="3"/>
      <c r="L6" s="3"/>
      <c r="M6" s="3"/>
      <c r="N6" s="61"/>
      <c r="O6" s="3"/>
      <c r="P6" s="38"/>
      <c r="Q6" s="50"/>
      <c r="R6" s="38"/>
      <c r="S6" s="3"/>
      <c r="T6" s="38"/>
      <c r="U6" s="50"/>
      <c r="V6" s="3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</row>
    <row r="7" spans="1:61" ht="16.7" customHeight="1" x14ac:dyDescent="0.3">
      <c r="A7" s="2"/>
      <c r="B7" s="3"/>
      <c r="C7" s="3"/>
      <c r="D7" s="27"/>
      <c r="E7" s="5"/>
      <c r="F7" s="39" t="s">
        <v>35</v>
      </c>
      <c r="G7" s="5"/>
      <c r="H7" s="5"/>
      <c r="I7" s="5"/>
      <c r="J7" s="3"/>
      <c r="K7" s="3"/>
      <c r="L7" s="3"/>
      <c r="M7" s="3"/>
      <c r="N7" s="61"/>
      <c r="O7" s="5"/>
      <c r="P7" s="5"/>
      <c r="Q7" s="50"/>
      <c r="R7" s="38"/>
      <c r="S7" s="3"/>
      <c r="T7" s="5"/>
      <c r="U7" s="50"/>
      <c r="V7" s="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</row>
    <row r="8" spans="1:61" ht="30" x14ac:dyDescent="0.3">
      <c r="A8" s="2"/>
      <c r="B8" s="3"/>
      <c r="C8" s="3"/>
      <c r="D8" s="27"/>
      <c r="E8" s="5"/>
      <c r="F8" s="40" t="s">
        <v>24</v>
      </c>
      <c r="G8" s="36" t="s">
        <v>25</v>
      </c>
      <c r="H8" s="65" t="s">
        <v>20</v>
      </c>
      <c r="I8" s="41" t="s">
        <v>20</v>
      </c>
      <c r="J8" s="3"/>
      <c r="K8" s="3"/>
      <c r="L8" s="3"/>
      <c r="M8" s="3"/>
      <c r="N8" s="61"/>
      <c r="O8" s="5"/>
      <c r="P8" s="3"/>
      <c r="Q8" s="50"/>
      <c r="R8" s="38"/>
      <c r="S8" s="3"/>
      <c r="T8" s="3"/>
      <c r="U8" s="50"/>
      <c r="V8" s="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</row>
    <row r="9" spans="1:61" x14ac:dyDescent="0.3">
      <c r="A9" s="2"/>
      <c r="B9" s="3"/>
      <c r="C9" s="3"/>
      <c r="D9" s="27"/>
      <c r="E9" s="5"/>
      <c r="F9" s="1">
        <v>0.1</v>
      </c>
      <c r="G9" s="1"/>
      <c r="H9" s="66">
        <f>AVERAGE(F9:G9)</f>
        <v>0.1</v>
      </c>
      <c r="I9" s="34">
        <f>IF(OR(ISNUMBER(Alpha_Rep_1),ISNUMBER(Alpha_Rep_2)),Alpha_Rep_Ave,"")</f>
        <v>0.1</v>
      </c>
      <c r="J9" s="3"/>
      <c r="K9" s="3"/>
      <c r="L9" s="3"/>
      <c r="M9" s="3"/>
      <c r="N9" s="61"/>
      <c r="O9" s="5"/>
      <c r="P9" s="3"/>
      <c r="Q9" s="50"/>
      <c r="R9" s="38"/>
      <c r="S9" s="3"/>
      <c r="T9" s="3"/>
      <c r="U9" s="50"/>
      <c r="V9" s="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</row>
    <row r="10" spans="1:61" x14ac:dyDescent="0.3">
      <c r="A10" s="2"/>
      <c r="B10" s="3"/>
      <c r="C10" s="3"/>
      <c r="D10" s="27"/>
      <c r="E10" s="5"/>
      <c r="F10" s="67"/>
      <c r="G10" s="67"/>
      <c r="H10" s="67"/>
      <c r="I10" s="59"/>
      <c r="J10" s="3"/>
      <c r="K10" s="3"/>
      <c r="L10" s="3"/>
      <c r="M10" s="3"/>
      <c r="N10" s="61"/>
      <c r="O10" s="5"/>
      <c r="P10" s="3"/>
      <c r="Q10" s="50"/>
      <c r="R10" s="38"/>
      <c r="S10" s="3"/>
      <c r="T10" s="3"/>
      <c r="U10" s="50"/>
      <c r="V10" s="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</row>
    <row r="11" spans="1:61" x14ac:dyDescent="0.3">
      <c r="A11" s="2"/>
      <c r="B11" s="3"/>
      <c r="C11" s="3"/>
      <c r="D11" s="27"/>
      <c r="E11" s="5"/>
      <c r="F11" s="39" t="s">
        <v>34</v>
      </c>
      <c r="G11" s="5"/>
      <c r="H11" s="5"/>
      <c r="I11" s="5"/>
      <c r="J11" s="3"/>
      <c r="K11" s="3"/>
      <c r="L11" s="3"/>
      <c r="M11" s="3"/>
      <c r="N11" s="61"/>
      <c r="O11" s="5"/>
      <c r="P11" s="3"/>
      <c r="Q11" s="50"/>
      <c r="R11" s="38"/>
      <c r="S11" s="3"/>
      <c r="T11" s="3"/>
      <c r="U11" s="50"/>
      <c r="V11" s="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</row>
    <row r="12" spans="1:61" ht="30" x14ac:dyDescent="0.3">
      <c r="A12" s="2"/>
      <c r="B12" s="3"/>
      <c r="C12" s="3"/>
      <c r="D12" s="27"/>
      <c r="E12" s="5"/>
      <c r="F12" s="40" t="s">
        <v>24</v>
      </c>
      <c r="G12" s="36" t="s">
        <v>25</v>
      </c>
      <c r="H12" s="65" t="s">
        <v>20</v>
      </c>
      <c r="I12" s="41" t="s">
        <v>20</v>
      </c>
      <c r="J12" s="3"/>
      <c r="K12" s="3"/>
      <c r="L12" s="3"/>
      <c r="M12" s="3"/>
      <c r="N12" s="61"/>
      <c r="O12" s="5"/>
      <c r="P12" s="3"/>
      <c r="Q12" s="50"/>
      <c r="R12" s="38"/>
      <c r="S12" s="3"/>
      <c r="T12" s="3"/>
      <c r="U12" s="50"/>
      <c r="V12" s="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</row>
    <row r="13" spans="1:61" ht="15.2" customHeight="1" x14ac:dyDescent="0.3">
      <c r="A13" s="2"/>
      <c r="B13" s="3"/>
      <c r="C13" s="3"/>
      <c r="D13" s="3"/>
      <c r="E13" s="5"/>
      <c r="F13" s="1">
        <v>0.1</v>
      </c>
      <c r="G13" s="1"/>
      <c r="H13" s="66">
        <f>AVERAGE(F13:G13)</f>
        <v>0.1</v>
      </c>
      <c r="I13" s="34">
        <f>IF(OR(ISNUMBER(Beta_Rep_1),ISNUMBER(Beta_Rep_2)),Beta_Rep_Ave,"")</f>
        <v>0.1</v>
      </c>
      <c r="J13" s="3"/>
      <c r="K13" s="3"/>
      <c r="L13" s="3"/>
      <c r="M13" s="3"/>
      <c r="N13" s="61"/>
      <c r="O13" s="5"/>
      <c r="P13" s="3"/>
      <c r="Q13" s="51"/>
      <c r="R13" s="3"/>
      <c r="S13" s="3"/>
      <c r="T13" s="3"/>
      <c r="U13" s="50"/>
      <c r="V13" s="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</row>
    <row r="14" spans="1:61" x14ac:dyDescent="0.3">
      <c r="A14" s="2"/>
      <c r="B14" s="3"/>
      <c r="C14" s="3"/>
      <c r="D14" s="3"/>
      <c r="E14" s="52" t="s">
        <v>23</v>
      </c>
      <c r="F14" s="35"/>
      <c r="G14" s="3"/>
      <c r="H14" s="3"/>
      <c r="I14" s="3"/>
      <c r="J14" s="3"/>
      <c r="K14" s="3"/>
      <c r="L14" s="3"/>
      <c r="M14" s="3"/>
      <c r="N14" s="61"/>
      <c r="O14" s="52" t="s">
        <v>23</v>
      </c>
      <c r="P14" s="3"/>
      <c r="Q14" s="68"/>
      <c r="R14" s="3"/>
      <c r="S14" s="3"/>
      <c r="T14" s="3"/>
      <c r="U14" s="50"/>
      <c r="V14" s="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</row>
    <row r="15" spans="1:61" s="64" customFormat="1" ht="83.1" customHeight="1" x14ac:dyDescent="0.2">
      <c r="A15" s="69"/>
      <c r="B15" s="70"/>
      <c r="C15" s="71"/>
      <c r="D15" s="71" t="s">
        <v>0</v>
      </c>
      <c r="E15" s="71" t="s">
        <v>36</v>
      </c>
      <c r="F15" s="115" t="s">
        <v>27</v>
      </c>
      <c r="G15" s="116"/>
      <c r="H15" s="72" t="s">
        <v>20</v>
      </c>
      <c r="I15" s="73" t="s">
        <v>26</v>
      </c>
      <c r="J15" s="6" t="s">
        <v>18</v>
      </c>
      <c r="K15" s="6" t="s">
        <v>21</v>
      </c>
      <c r="L15" s="6" t="s">
        <v>22</v>
      </c>
      <c r="M15" s="6" t="s">
        <v>17</v>
      </c>
      <c r="N15" s="62"/>
      <c r="O15" s="71" t="s">
        <v>31</v>
      </c>
      <c r="P15" s="72" t="s">
        <v>29</v>
      </c>
      <c r="Q15" s="53" t="s">
        <v>29</v>
      </c>
      <c r="R15" s="6" t="s">
        <v>19</v>
      </c>
      <c r="S15" s="6" t="s">
        <v>16</v>
      </c>
      <c r="T15" s="72" t="s">
        <v>30</v>
      </c>
      <c r="U15" s="53" t="s">
        <v>30</v>
      </c>
      <c r="V15" s="74"/>
    </row>
    <row r="16" spans="1:61" s="64" customFormat="1" ht="30" x14ac:dyDescent="0.2">
      <c r="A16" s="69"/>
      <c r="B16" s="70"/>
      <c r="C16" s="71"/>
      <c r="D16" s="71"/>
      <c r="E16" s="71"/>
      <c r="F16" s="40" t="s">
        <v>24</v>
      </c>
      <c r="G16" s="36" t="s">
        <v>25</v>
      </c>
      <c r="H16" s="75"/>
      <c r="I16" s="6"/>
      <c r="J16" s="6"/>
      <c r="K16" s="6"/>
      <c r="L16" s="6"/>
      <c r="M16" s="6"/>
      <c r="N16" s="62"/>
      <c r="O16" s="71"/>
      <c r="P16" s="75"/>
      <c r="Q16" s="53"/>
      <c r="R16" s="6"/>
      <c r="S16" s="6"/>
      <c r="T16" s="75"/>
      <c r="U16" s="53"/>
      <c r="V16" s="74"/>
    </row>
    <row r="17" spans="1:22" x14ac:dyDescent="0.3">
      <c r="A17" s="2"/>
      <c r="B17" s="3"/>
      <c r="C17" s="117">
        <v>1</v>
      </c>
      <c r="D17" s="119"/>
      <c r="E17" s="93" t="s">
        <v>32</v>
      </c>
      <c r="F17" s="86"/>
      <c r="G17" s="87"/>
      <c r="H17" s="88" t="str">
        <f>IF(OR(COUNT(F17:G17)=0,$I$9=""),"",(AVERAGE(F17:G17)-Alpha_Rep_Ave))</f>
        <v/>
      </c>
      <c r="I17" s="89" t="str">
        <f>H17</f>
        <v/>
      </c>
      <c r="J17" s="90">
        <v>0.2</v>
      </c>
      <c r="K17" s="91">
        <v>3.4</v>
      </c>
      <c r="L17" s="91">
        <v>10</v>
      </c>
      <c r="M17" s="91">
        <v>1</v>
      </c>
      <c r="N17" s="92"/>
      <c r="O17" s="93" t="s">
        <v>32</v>
      </c>
      <c r="P17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17" s="94" t="str">
        <f>P17</f>
        <v/>
      </c>
      <c r="R17" s="95">
        <v>0.5</v>
      </c>
      <c r="S17" s="90">
        <v>5</v>
      </c>
      <c r="T17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17" s="89" t="str">
        <f>T17</f>
        <v/>
      </c>
      <c r="V17" s="3"/>
    </row>
    <row r="18" spans="1:22" x14ac:dyDescent="0.3">
      <c r="A18" s="2"/>
      <c r="B18" s="3"/>
      <c r="C18" s="118"/>
      <c r="D18" s="120"/>
      <c r="E18" s="83" t="s">
        <v>33</v>
      </c>
      <c r="F18" s="78"/>
      <c r="G18" s="79"/>
      <c r="H18" s="80" t="str">
        <f>IF(OR(COUNT(F18:G18)=0,$I$9=""),"",(AVERAGE(F18:G18)-Beta_Rep_Ave))</f>
        <v/>
      </c>
      <c r="I18" s="81" t="str">
        <f>H18</f>
        <v/>
      </c>
      <c r="J18" s="82">
        <v>0.2</v>
      </c>
      <c r="K18" s="60">
        <v>3.4</v>
      </c>
      <c r="L18" s="60">
        <v>10</v>
      </c>
      <c r="M18" s="60">
        <v>1</v>
      </c>
      <c r="N18" s="76"/>
      <c r="O18" s="83" t="s">
        <v>33</v>
      </c>
      <c r="P18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18" s="84" t="str">
        <f>P18</f>
        <v/>
      </c>
      <c r="R18" s="85">
        <v>0.5</v>
      </c>
      <c r="S18" s="82">
        <v>5</v>
      </c>
      <c r="T18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18" s="81" t="str">
        <f>T18</f>
        <v/>
      </c>
      <c r="V18" s="3"/>
    </row>
    <row r="19" spans="1:22" x14ac:dyDescent="0.3">
      <c r="A19" s="2"/>
      <c r="B19" s="3"/>
      <c r="C19" s="117">
        <v>2</v>
      </c>
      <c r="D19" s="119"/>
      <c r="E19" s="93" t="s">
        <v>32</v>
      </c>
      <c r="F19" s="86"/>
      <c r="G19" s="87"/>
      <c r="H19" s="88" t="str">
        <f>IF(OR(COUNT(F19:G19)=0,$I$9=""),"",(AVERAGE(F19:G19)-Alpha_Rep_Ave))</f>
        <v/>
      </c>
      <c r="I19" s="89" t="str">
        <f t="shared" ref="I19:I82" si="0">H19</f>
        <v/>
      </c>
      <c r="J19" s="90">
        <v>0.2</v>
      </c>
      <c r="K19" s="91">
        <v>3.4</v>
      </c>
      <c r="L19" s="91">
        <v>10</v>
      </c>
      <c r="M19" s="91">
        <v>1</v>
      </c>
      <c r="N19" s="92"/>
      <c r="O19" s="93" t="s">
        <v>32</v>
      </c>
      <c r="P19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19" s="94" t="str">
        <f t="shared" ref="Q19:Q82" si="1">P19</f>
        <v/>
      </c>
      <c r="R19" s="95">
        <v>0.5</v>
      </c>
      <c r="S19" s="90">
        <v>5</v>
      </c>
      <c r="T19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19" s="89" t="str">
        <f t="shared" ref="U19:U82" si="2">T19</f>
        <v/>
      </c>
      <c r="V19" s="3"/>
    </row>
    <row r="20" spans="1:22" x14ac:dyDescent="0.3">
      <c r="A20" s="2"/>
      <c r="B20" s="3"/>
      <c r="C20" s="118"/>
      <c r="D20" s="120"/>
      <c r="E20" s="83" t="s">
        <v>33</v>
      </c>
      <c r="F20" s="78"/>
      <c r="G20" s="79"/>
      <c r="H20" s="80" t="str">
        <f>IF(OR(COUNT(F20:G20)=0,$I$9=""),"",(AVERAGE(F20:G20)-Beta_Rep_Ave))</f>
        <v/>
      </c>
      <c r="I20" s="81" t="str">
        <f t="shared" si="0"/>
        <v/>
      </c>
      <c r="J20" s="82">
        <v>0.2</v>
      </c>
      <c r="K20" s="60">
        <v>3.4</v>
      </c>
      <c r="L20" s="60">
        <v>10</v>
      </c>
      <c r="M20" s="60">
        <v>1</v>
      </c>
      <c r="N20" s="76"/>
      <c r="O20" s="83" t="s">
        <v>33</v>
      </c>
      <c r="P20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20" s="84" t="str">
        <f t="shared" si="1"/>
        <v/>
      </c>
      <c r="R20" s="85">
        <v>0.5</v>
      </c>
      <c r="S20" s="82">
        <v>5</v>
      </c>
      <c r="T20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20" s="81" t="str">
        <f t="shared" si="2"/>
        <v/>
      </c>
      <c r="V20" s="3"/>
    </row>
    <row r="21" spans="1:22" x14ac:dyDescent="0.3">
      <c r="A21" s="2"/>
      <c r="B21" s="3"/>
      <c r="C21" s="117">
        <v>3</v>
      </c>
      <c r="D21" s="119"/>
      <c r="E21" s="93" t="s">
        <v>32</v>
      </c>
      <c r="F21" s="86"/>
      <c r="G21" s="87"/>
      <c r="H21" s="88" t="str">
        <f>IF(OR(COUNT(F21:G21)=0,$I$9=""),"",(AVERAGE(F21:G21)-Alpha_Rep_Ave))</f>
        <v/>
      </c>
      <c r="I21" s="89" t="str">
        <f t="shared" si="0"/>
        <v/>
      </c>
      <c r="J21" s="90">
        <v>0.2</v>
      </c>
      <c r="K21" s="91">
        <v>3.4</v>
      </c>
      <c r="L21" s="91">
        <v>10</v>
      </c>
      <c r="M21" s="91">
        <v>1</v>
      </c>
      <c r="N21" s="92"/>
      <c r="O21" s="93" t="s">
        <v>32</v>
      </c>
      <c r="P21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21" s="94" t="str">
        <f t="shared" si="1"/>
        <v/>
      </c>
      <c r="R21" s="95">
        <v>0.5</v>
      </c>
      <c r="S21" s="90">
        <v>5</v>
      </c>
      <c r="T21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21" s="89" t="str">
        <f t="shared" si="2"/>
        <v/>
      </c>
      <c r="V21" s="3"/>
    </row>
    <row r="22" spans="1:22" x14ac:dyDescent="0.3">
      <c r="A22" s="2"/>
      <c r="B22" s="3"/>
      <c r="C22" s="118"/>
      <c r="D22" s="120"/>
      <c r="E22" s="83" t="s">
        <v>33</v>
      </c>
      <c r="F22" s="78"/>
      <c r="G22" s="79"/>
      <c r="H22" s="80" t="str">
        <f>IF(OR(COUNT(F22:G22)=0,$I$9=""),"",(AVERAGE(F22:G22)-Beta_Rep_Ave))</f>
        <v/>
      </c>
      <c r="I22" s="81" t="str">
        <f t="shared" si="0"/>
        <v/>
      </c>
      <c r="J22" s="82">
        <v>0.2</v>
      </c>
      <c r="K22" s="60">
        <v>3.4</v>
      </c>
      <c r="L22" s="60">
        <v>10</v>
      </c>
      <c r="M22" s="60">
        <v>1</v>
      </c>
      <c r="N22" s="76"/>
      <c r="O22" s="83" t="s">
        <v>33</v>
      </c>
      <c r="P22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22" s="84" t="str">
        <f t="shared" si="1"/>
        <v/>
      </c>
      <c r="R22" s="85">
        <v>0.5</v>
      </c>
      <c r="S22" s="82">
        <v>5</v>
      </c>
      <c r="T22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22" s="81" t="str">
        <f t="shared" si="2"/>
        <v/>
      </c>
      <c r="V22" s="3"/>
    </row>
    <row r="23" spans="1:22" x14ac:dyDescent="0.3">
      <c r="A23" s="2"/>
      <c r="B23" s="3"/>
      <c r="C23" s="117">
        <v>4</v>
      </c>
      <c r="D23" s="119"/>
      <c r="E23" s="93" t="s">
        <v>32</v>
      </c>
      <c r="F23" s="86"/>
      <c r="G23" s="87"/>
      <c r="H23" s="88" t="str">
        <f>IF(OR(COUNT(F23:G23)=0,$I$9=""),"",(AVERAGE(F23:G23)-Alpha_Rep_Ave))</f>
        <v/>
      </c>
      <c r="I23" s="89" t="str">
        <f t="shared" si="0"/>
        <v/>
      </c>
      <c r="J23" s="90">
        <v>0.2</v>
      </c>
      <c r="K23" s="91">
        <v>3.4</v>
      </c>
      <c r="L23" s="91">
        <v>10</v>
      </c>
      <c r="M23" s="91">
        <v>1</v>
      </c>
      <c r="N23" s="92"/>
      <c r="O23" s="93" t="s">
        <v>32</v>
      </c>
      <c r="P23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23" s="94" t="str">
        <f t="shared" si="1"/>
        <v/>
      </c>
      <c r="R23" s="95">
        <v>0.5</v>
      </c>
      <c r="S23" s="90">
        <v>5</v>
      </c>
      <c r="T23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23" s="89" t="str">
        <f t="shared" si="2"/>
        <v/>
      </c>
      <c r="V23" s="3"/>
    </row>
    <row r="24" spans="1:22" x14ac:dyDescent="0.3">
      <c r="A24" s="2"/>
      <c r="B24" s="3"/>
      <c r="C24" s="118"/>
      <c r="D24" s="120"/>
      <c r="E24" s="83" t="s">
        <v>33</v>
      </c>
      <c r="F24" s="78"/>
      <c r="G24" s="79"/>
      <c r="H24" s="80" t="str">
        <f>IF(OR(COUNT(F24:G24)=0,$I$9=""),"",(AVERAGE(F24:G24)-Beta_Rep_Ave))</f>
        <v/>
      </c>
      <c r="I24" s="81" t="str">
        <f t="shared" si="0"/>
        <v/>
      </c>
      <c r="J24" s="82">
        <v>0.2</v>
      </c>
      <c r="K24" s="60">
        <v>3.4</v>
      </c>
      <c r="L24" s="60">
        <v>10</v>
      </c>
      <c r="M24" s="60">
        <v>1</v>
      </c>
      <c r="N24" s="76"/>
      <c r="O24" s="83" t="s">
        <v>33</v>
      </c>
      <c r="P24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24" s="84" t="str">
        <f t="shared" si="1"/>
        <v/>
      </c>
      <c r="R24" s="85">
        <v>0.5</v>
      </c>
      <c r="S24" s="82">
        <v>5</v>
      </c>
      <c r="T24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24" s="81" t="str">
        <f t="shared" si="2"/>
        <v/>
      </c>
      <c r="V24" s="3"/>
    </row>
    <row r="25" spans="1:22" x14ac:dyDescent="0.3">
      <c r="A25" s="2"/>
      <c r="B25" s="3"/>
      <c r="C25" s="117">
        <v>5</v>
      </c>
      <c r="D25" s="119"/>
      <c r="E25" s="93" t="s">
        <v>32</v>
      </c>
      <c r="F25" s="86"/>
      <c r="G25" s="87"/>
      <c r="H25" s="88" t="str">
        <f>IF(OR(COUNT(F25:G25)=0,$I$9=""),"",(AVERAGE(F25:G25)-Alpha_Rep_Ave))</f>
        <v/>
      </c>
      <c r="I25" s="89" t="str">
        <f t="shared" si="0"/>
        <v/>
      </c>
      <c r="J25" s="90">
        <v>0.2</v>
      </c>
      <c r="K25" s="91">
        <v>3.4</v>
      </c>
      <c r="L25" s="91">
        <v>10</v>
      </c>
      <c r="M25" s="91">
        <v>1</v>
      </c>
      <c r="N25" s="92"/>
      <c r="O25" s="93" t="s">
        <v>32</v>
      </c>
      <c r="P25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25" s="94" t="str">
        <f t="shared" si="1"/>
        <v/>
      </c>
      <c r="R25" s="95">
        <v>0.5</v>
      </c>
      <c r="S25" s="90">
        <v>5</v>
      </c>
      <c r="T25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25" s="89" t="str">
        <f t="shared" si="2"/>
        <v/>
      </c>
      <c r="V25" s="3"/>
    </row>
    <row r="26" spans="1:22" x14ac:dyDescent="0.3">
      <c r="A26" s="2"/>
      <c r="B26" s="3"/>
      <c r="C26" s="118"/>
      <c r="D26" s="120"/>
      <c r="E26" s="83" t="s">
        <v>33</v>
      </c>
      <c r="F26" s="78"/>
      <c r="G26" s="79"/>
      <c r="H26" s="80" t="str">
        <f>IF(OR(COUNT(F26:G26)=0,$I$9=""),"",(AVERAGE(F26:G26)-Beta_Rep_Ave))</f>
        <v/>
      </c>
      <c r="I26" s="81" t="str">
        <f t="shared" si="0"/>
        <v/>
      </c>
      <c r="J26" s="82">
        <v>0.2</v>
      </c>
      <c r="K26" s="60">
        <v>3.4</v>
      </c>
      <c r="L26" s="60">
        <v>10</v>
      </c>
      <c r="M26" s="60">
        <v>1</v>
      </c>
      <c r="N26" s="76"/>
      <c r="O26" s="83" t="s">
        <v>33</v>
      </c>
      <c r="P26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26" s="84" t="str">
        <f t="shared" si="1"/>
        <v/>
      </c>
      <c r="R26" s="85">
        <v>0.5</v>
      </c>
      <c r="S26" s="82">
        <v>5</v>
      </c>
      <c r="T26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26" s="81" t="str">
        <f t="shared" si="2"/>
        <v/>
      </c>
      <c r="V26" s="3"/>
    </row>
    <row r="27" spans="1:22" x14ac:dyDescent="0.3">
      <c r="A27" s="2"/>
      <c r="B27" s="3"/>
      <c r="C27" s="117">
        <v>6</v>
      </c>
      <c r="D27" s="119"/>
      <c r="E27" s="93" t="s">
        <v>32</v>
      </c>
      <c r="F27" s="86"/>
      <c r="G27" s="87"/>
      <c r="H27" s="88" t="str">
        <f>IF(OR(COUNT(F27:G27)=0,$I$9=""),"",(AVERAGE(F27:G27)-Alpha_Rep_Ave))</f>
        <v/>
      </c>
      <c r="I27" s="89" t="str">
        <f t="shared" si="0"/>
        <v/>
      </c>
      <c r="J27" s="90">
        <v>0.2</v>
      </c>
      <c r="K27" s="91">
        <v>3.4</v>
      </c>
      <c r="L27" s="91">
        <v>10</v>
      </c>
      <c r="M27" s="91">
        <v>1</v>
      </c>
      <c r="N27" s="92"/>
      <c r="O27" s="93" t="s">
        <v>32</v>
      </c>
      <c r="P27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27" s="94" t="str">
        <f t="shared" si="1"/>
        <v/>
      </c>
      <c r="R27" s="95">
        <v>0.5</v>
      </c>
      <c r="S27" s="90">
        <v>5</v>
      </c>
      <c r="T27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27" s="89" t="str">
        <f t="shared" si="2"/>
        <v/>
      </c>
      <c r="V27" s="3"/>
    </row>
    <row r="28" spans="1:22" x14ac:dyDescent="0.3">
      <c r="A28" s="2"/>
      <c r="B28" s="3"/>
      <c r="C28" s="118"/>
      <c r="D28" s="120"/>
      <c r="E28" s="83" t="s">
        <v>33</v>
      </c>
      <c r="F28" s="78"/>
      <c r="G28" s="79"/>
      <c r="H28" s="80" t="str">
        <f>IF(OR(COUNT(F28:G28)=0,$I$9=""),"",(AVERAGE(F28:G28)-Beta_Rep_Ave))</f>
        <v/>
      </c>
      <c r="I28" s="81" t="str">
        <f t="shared" si="0"/>
        <v/>
      </c>
      <c r="J28" s="82">
        <v>0.2</v>
      </c>
      <c r="K28" s="60">
        <v>3.4</v>
      </c>
      <c r="L28" s="60">
        <v>10</v>
      </c>
      <c r="M28" s="60">
        <v>1</v>
      </c>
      <c r="N28" s="76"/>
      <c r="O28" s="83" t="s">
        <v>33</v>
      </c>
      <c r="P28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28" s="84" t="str">
        <f t="shared" si="1"/>
        <v/>
      </c>
      <c r="R28" s="85">
        <v>0.5</v>
      </c>
      <c r="S28" s="82">
        <v>5</v>
      </c>
      <c r="T28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28" s="81" t="str">
        <f t="shared" si="2"/>
        <v/>
      </c>
      <c r="V28" s="3"/>
    </row>
    <row r="29" spans="1:22" x14ac:dyDescent="0.3">
      <c r="A29" s="2"/>
      <c r="B29" s="3"/>
      <c r="C29" s="117">
        <v>7</v>
      </c>
      <c r="D29" s="119"/>
      <c r="E29" s="93" t="s">
        <v>32</v>
      </c>
      <c r="F29" s="86"/>
      <c r="G29" s="87"/>
      <c r="H29" s="88" t="str">
        <f>IF(OR(COUNT(F29:G29)=0,$I$9=""),"",(AVERAGE(F29:G29)-Alpha_Rep_Ave))</f>
        <v/>
      </c>
      <c r="I29" s="89" t="str">
        <f t="shared" si="0"/>
        <v/>
      </c>
      <c r="J29" s="90">
        <v>0.2</v>
      </c>
      <c r="K29" s="91">
        <v>3.4</v>
      </c>
      <c r="L29" s="91">
        <v>10</v>
      </c>
      <c r="M29" s="91">
        <v>1</v>
      </c>
      <c r="N29" s="92"/>
      <c r="O29" s="93" t="s">
        <v>32</v>
      </c>
      <c r="P29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29" s="94" t="str">
        <f t="shared" si="1"/>
        <v/>
      </c>
      <c r="R29" s="95">
        <v>0.5</v>
      </c>
      <c r="S29" s="90">
        <v>5</v>
      </c>
      <c r="T29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29" s="89" t="str">
        <f t="shared" si="2"/>
        <v/>
      </c>
      <c r="V29" s="3"/>
    </row>
    <row r="30" spans="1:22" x14ac:dyDescent="0.3">
      <c r="A30" s="2"/>
      <c r="B30" s="3"/>
      <c r="C30" s="118"/>
      <c r="D30" s="120"/>
      <c r="E30" s="83" t="s">
        <v>33</v>
      </c>
      <c r="F30" s="78"/>
      <c r="G30" s="79"/>
      <c r="H30" s="80" t="str">
        <f>IF(OR(COUNT(F30:G30)=0,$I$9=""),"",(AVERAGE(F30:G30)-Beta_Rep_Ave))</f>
        <v/>
      </c>
      <c r="I30" s="81" t="str">
        <f t="shared" si="0"/>
        <v/>
      </c>
      <c r="J30" s="82">
        <v>0.2</v>
      </c>
      <c r="K30" s="60">
        <v>3.4</v>
      </c>
      <c r="L30" s="60">
        <v>10</v>
      </c>
      <c r="M30" s="60">
        <v>1</v>
      </c>
      <c r="N30" s="76"/>
      <c r="O30" s="83" t="s">
        <v>33</v>
      </c>
      <c r="P30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30" s="84" t="str">
        <f t="shared" si="1"/>
        <v/>
      </c>
      <c r="R30" s="85">
        <v>0.5</v>
      </c>
      <c r="S30" s="82">
        <v>5</v>
      </c>
      <c r="T30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30" s="81" t="str">
        <f t="shared" si="2"/>
        <v/>
      </c>
      <c r="V30" s="3"/>
    </row>
    <row r="31" spans="1:22" x14ac:dyDescent="0.3">
      <c r="A31" s="2"/>
      <c r="B31" s="3"/>
      <c r="C31" s="117">
        <v>8</v>
      </c>
      <c r="D31" s="119"/>
      <c r="E31" s="93" t="s">
        <v>32</v>
      </c>
      <c r="F31" s="86"/>
      <c r="G31" s="87"/>
      <c r="H31" s="88" t="str">
        <f>IF(OR(COUNT(F31:G31)=0,$I$9=""),"",(AVERAGE(F31:G31)-Alpha_Rep_Ave))</f>
        <v/>
      </c>
      <c r="I31" s="89" t="str">
        <f t="shared" si="0"/>
        <v/>
      </c>
      <c r="J31" s="90">
        <v>0.2</v>
      </c>
      <c r="K31" s="91">
        <v>3.4</v>
      </c>
      <c r="L31" s="91">
        <v>10</v>
      </c>
      <c r="M31" s="91">
        <v>1</v>
      </c>
      <c r="N31" s="92"/>
      <c r="O31" s="93" t="s">
        <v>32</v>
      </c>
      <c r="P31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31" s="94" t="str">
        <f t="shared" si="1"/>
        <v/>
      </c>
      <c r="R31" s="95">
        <v>0.5</v>
      </c>
      <c r="S31" s="90">
        <v>5</v>
      </c>
      <c r="T31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31" s="89" t="str">
        <f t="shared" si="2"/>
        <v/>
      </c>
      <c r="V31" s="3"/>
    </row>
    <row r="32" spans="1:22" x14ac:dyDescent="0.3">
      <c r="A32" s="2"/>
      <c r="B32" s="3"/>
      <c r="C32" s="118"/>
      <c r="D32" s="120"/>
      <c r="E32" s="83" t="s">
        <v>33</v>
      </c>
      <c r="F32" s="78"/>
      <c r="G32" s="79"/>
      <c r="H32" s="80" t="str">
        <f>IF(OR(COUNT(F32:G32)=0,$I$9=""),"",(AVERAGE(F32:G32)-Beta_Rep_Ave))</f>
        <v/>
      </c>
      <c r="I32" s="81" t="str">
        <f t="shared" si="0"/>
        <v/>
      </c>
      <c r="J32" s="82">
        <v>0.2</v>
      </c>
      <c r="K32" s="60">
        <v>3.4</v>
      </c>
      <c r="L32" s="60">
        <v>10</v>
      </c>
      <c r="M32" s="60">
        <v>1</v>
      </c>
      <c r="N32" s="76"/>
      <c r="O32" s="83" t="s">
        <v>33</v>
      </c>
      <c r="P32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32" s="84" t="str">
        <f t="shared" si="1"/>
        <v/>
      </c>
      <c r="R32" s="85">
        <v>0.5</v>
      </c>
      <c r="S32" s="82">
        <v>5</v>
      </c>
      <c r="T32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32" s="81" t="str">
        <f t="shared" si="2"/>
        <v/>
      </c>
      <c r="V32" s="3"/>
    </row>
    <row r="33" spans="1:22" x14ac:dyDescent="0.3">
      <c r="A33" s="2"/>
      <c r="B33" s="3"/>
      <c r="C33" s="117">
        <v>9</v>
      </c>
      <c r="D33" s="119"/>
      <c r="E33" s="93" t="s">
        <v>32</v>
      </c>
      <c r="F33" s="86"/>
      <c r="G33" s="87"/>
      <c r="H33" s="88" t="str">
        <f>IF(OR(COUNT(F33:G33)=0,$I$9=""),"",(AVERAGE(F33:G33)-Alpha_Rep_Ave))</f>
        <v/>
      </c>
      <c r="I33" s="89" t="str">
        <f t="shared" si="0"/>
        <v/>
      </c>
      <c r="J33" s="90">
        <v>0.2</v>
      </c>
      <c r="K33" s="91">
        <v>3.4</v>
      </c>
      <c r="L33" s="91">
        <v>10</v>
      </c>
      <c r="M33" s="91">
        <v>1</v>
      </c>
      <c r="N33" s="92"/>
      <c r="O33" s="93" t="s">
        <v>32</v>
      </c>
      <c r="P33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33" s="94" t="str">
        <f t="shared" si="1"/>
        <v/>
      </c>
      <c r="R33" s="95">
        <v>0.5</v>
      </c>
      <c r="S33" s="90">
        <v>5</v>
      </c>
      <c r="T33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33" s="89" t="str">
        <f t="shared" si="2"/>
        <v/>
      </c>
      <c r="V33" s="3"/>
    </row>
    <row r="34" spans="1:22" x14ac:dyDescent="0.3">
      <c r="A34" s="2"/>
      <c r="B34" s="3"/>
      <c r="C34" s="118"/>
      <c r="D34" s="120"/>
      <c r="E34" s="83" t="s">
        <v>33</v>
      </c>
      <c r="F34" s="78"/>
      <c r="G34" s="79"/>
      <c r="H34" s="80" t="str">
        <f>IF(OR(COUNT(F34:G34)=0,$I$9=""),"",(AVERAGE(F34:G34)-Beta_Rep_Ave))</f>
        <v/>
      </c>
      <c r="I34" s="81" t="str">
        <f t="shared" si="0"/>
        <v/>
      </c>
      <c r="J34" s="82">
        <v>0.2</v>
      </c>
      <c r="K34" s="60">
        <v>3.4</v>
      </c>
      <c r="L34" s="60">
        <v>10</v>
      </c>
      <c r="M34" s="60">
        <v>1</v>
      </c>
      <c r="N34" s="76"/>
      <c r="O34" s="83" t="s">
        <v>33</v>
      </c>
      <c r="P34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34" s="84" t="str">
        <f t="shared" si="1"/>
        <v/>
      </c>
      <c r="R34" s="85">
        <v>0.5</v>
      </c>
      <c r="S34" s="82">
        <v>5</v>
      </c>
      <c r="T34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34" s="81" t="str">
        <f t="shared" si="2"/>
        <v/>
      </c>
      <c r="V34" s="3"/>
    </row>
    <row r="35" spans="1:22" x14ac:dyDescent="0.3">
      <c r="A35" s="2"/>
      <c r="B35" s="3"/>
      <c r="C35" s="117">
        <v>10</v>
      </c>
      <c r="D35" s="119"/>
      <c r="E35" s="93" t="s">
        <v>32</v>
      </c>
      <c r="F35" s="86"/>
      <c r="G35" s="87"/>
      <c r="H35" s="88" t="str">
        <f>IF(OR(COUNT(F35:G35)=0,$I$9=""),"",(AVERAGE(F35:G35)-Alpha_Rep_Ave))</f>
        <v/>
      </c>
      <c r="I35" s="89" t="str">
        <f t="shared" si="0"/>
        <v/>
      </c>
      <c r="J35" s="90">
        <v>0.2</v>
      </c>
      <c r="K35" s="91">
        <v>3.4</v>
      </c>
      <c r="L35" s="91">
        <v>10</v>
      </c>
      <c r="M35" s="91">
        <v>1</v>
      </c>
      <c r="N35" s="92"/>
      <c r="O35" s="93" t="s">
        <v>32</v>
      </c>
      <c r="P35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35" s="94" t="str">
        <f t="shared" si="1"/>
        <v/>
      </c>
      <c r="R35" s="95">
        <v>0.5</v>
      </c>
      <c r="S35" s="90">
        <v>5</v>
      </c>
      <c r="T35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35" s="89" t="str">
        <f t="shared" si="2"/>
        <v/>
      </c>
      <c r="V35" s="3"/>
    </row>
    <row r="36" spans="1:22" x14ac:dyDescent="0.3">
      <c r="A36" s="2"/>
      <c r="B36" s="3"/>
      <c r="C36" s="118"/>
      <c r="D36" s="120"/>
      <c r="E36" s="83" t="s">
        <v>33</v>
      </c>
      <c r="F36" s="78"/>
      <c r="G36" s="79"/>
      <c r="H36" s="80" t="str">
        <f>IF(OR(COUNT(F36:G36)=0,$I$9=""),"",(AVERAGE(F36:G36)-Beta_Rep_Ave))</f>
        <v/>
      </c>
      <c r="I36" s="81" t="str">
        <f t="shared" si="0"/>
        <v/>
      </c>
      <c r="J36" s="82">
        <v>0.2</v>
      </c>
      <c r="K36" s="60">
        <v>3.4</v>
      </c>
      <c r="L36" s="60">
        <v>10</v>
      </c>
      <c r="M36" s="60">
        <v>1</v>
      </c>
      <c r="N36" s="76"/>
      <c r="O36" s="83" t="s">
        <v>33</v>
      </c>
      <c r="P36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36" s="84" t="str">
        <f t="shared" si="1"/>
        <v/>
      </c>
      <c r="R36" s="85">
        <v>0.5</v>
      </c>
      <c r="S36" s="82">
        <v>5</v>
      </c>
      <c r="T36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36" s="81" t="str">
        <f t="shared" si="2"/>
        <v/>
      </c>
      <c r="V36" s="3"/>
    </row>
    <row r="37" spans="1:22" x14ac:dyDescent="0.3">
      <c r="A37" s="2"/>
      <c r="B37" s="3"/>
      <c r="C37" s="117">
        <v>11</v>
      </c>
      <c r="D37" s="119"/>
      <c r="E37" s="93" t="s">
        <v>32</v>
      </c>
      <c r="F37" s="86"/>
      <c r="G37" s="87"/>
      <c r="H37" s="88" t="str">
        <f>IF(OR(COUNT(F37:G37)=0,$I$9=""),"",(AVERAGE(F37:G37)-Alpha_Rep_Ave))</f>
        <v/>
      </c>
      <c r="I37" s="89" t="str">
        <f t="shared" si="0"/>
        <v/>
      </c>
      <c r="J37" s="90">
        <v>0.2</v>
      </c>
      <c r="K37" s="91">
        <v>3.4</v>
      </c>
      <c r="L37" s="91">
        <v>10</v>
      </c>
      <c r="M37" s="91">
        <v>1</v>
      </c>
      <c r="N37" s="92"/>
      <c r="O37" s="93" t="s">
        <v>32</v>
      </c>
      <c r="P37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37" s="94" t="str">
        <f t="shared" si="1"/>
        <v/>
      </c>
      <c r="R37" s="95">
        <v>0.5</v>
      </c>
      <c r="S37" s="90">
        <v>5</v>
      </c>
      <c r="T37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37" s="89" t="str">
        <f t="shared" si="2"/>
        <v/>
      </c>
      <c r="V37" s="3"/>
    </row>
    <row r="38" spans="1:22" x14ac:dyDescent="0.3">
      <c r="A38" s="2"/>
      <c r="B38" s="3"/>
      <c r="C38" s="118"/>
      <c r="D38" s="120"/>
      <c r="E38" s="83" t="s">
        <v>33</v>
      </c>
      <c r="F38" s="78"/>
      <c r="G38" s="79"/>
      <c r="H38" s="80" t="str">
        <f>IF(OR(COUNT(F38:G38)=0,$I$9=""),"",(AVERAGE(F38:G38)-Beta_Rep_Ave))</f>
        <v/>
      </c>
      <c r="I38" s="81" t="str">
        <f t="shared" si="0"/>
        <v/>
      </c>
      <c r="J38" s="82">
        <v>0.2</v>
      </c>
      <c r="K38" s="60">
        <v>3.4</v>
      </c>
      <c r="L38" s="60">
        <v>10</v>
      </c>
      <c r="M38" s="60">
        <v>1</v>
      </c>
      <c r="N38" s="76"/>
      <c r="O38" s="83" t="s">
        <v>33</v>
      </c>
      <c r="P38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38" s="84" t="str">
        <f t="shared" si="1"/>
        <v/>
      </c>
      <c r="R38" s="85">
        <v>0.5</v>
      </c>
      <c r="S38" s="82">
        <v>5</v>
      </c>
      <c r="T38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38" s="81" t="str">
        <f t="shared" si="2"/>
        <v/>
      </c>
      <c r="V38" s="3"/>
    </row>
    <row r="39" spans="1:22" x14ac:dyDescent="0.3">
      <c r="A39" s="2"/>
      <c r="B39" s="3"/>
      <c r="C39" s="117">
        <v>12</v>
      </c>
      <c r="D39" s="119"/>
      <c r="E39" s="93" t="s">
        <v>32</v>
      </c>
      <c r="F39" s="86"/>
      <c r="G39" s="87"/>
      <c r="H39" s="88" t="str">
        <f>IF(OR(COUNT(F39:G39)=0,$I$9=""),"",(AVERAGE(F39:G39)-Alpha_Rep_Ave))</f>
        <v/>
      </c>
      <c r="I39" s="89" t="str">
        <f t="shared" si="0"/>
        <v/>
      </c>
      <c r="J39" s="90">
        <v>0.2</v>
      </c>
      <c r="K39" s="91">
        <v>3.4</v>
      </c>
      <c r="L39" s="91">
        <v>10</v>
      </c>
      <c r="M39" s="91">
        <v>1</v>
      </c>
      <c r="N39" s="92"/>
      <c r="O39" s="93" t="s">
        <v>32</v>
      </c>
      <c r="P39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39" s="94" t="str">
        <f t="shared" si="1"/>
        <v/>
      </c>
      <c r="R39" s="95">
        <v>0.5</v>
      </c>
      <c r="S39" s="90">
        <v>5</v>
      </c>
      <c r="T39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39" s="89" t="str">
        <f t="shared" si="2"/>
        <v/>
      </c>
      <c r="V39" s="3"/>
    </row>
    <row r="40" spans="1:22" x14ac:dyDescent="0.3">
      <c r="A40" s="2"/>
      <c r="B40" s="3"/>
      <c r="C40" s="118"/>
      <c r="D40" s="120"/>
      <c r="E40" s="83" t="s">
        <v>33</v>
      </c>
      <c r="F40" s="78"/>
      <c r="G40" s="79"/>
      <c r="H40" s="80" t="str">
        <f>IF(OR(COUNT(F40:G40)=0,$I$9=""),"",(AVERAGE(F40:G40)-Beta_Rep_Ave))</f>
        <v/>
      </c>
      <c r="I40" s="81" t="str">
        <f t="shared" si="0"/>
        <v/>
      </c>
      <c r="J40" s="82">
        <v>0.2</v>
      </c>
      <c r="K40" s="60">
        <v>3.4</v>
      </c>
      <c r="L40" s="60">
        <v>10</v>
      </c>
      <c r="M40" s="60">
        <v>1</v>
      </c>
      <c r="N40" s="76"/>
      <c r="O40" s="83" t="s">
        <v>33</v>
      </c>
      <c r="P40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40" s="84" t="str">
        <f t="shared" si="1"/>
        <v/>
      </c>
      <c r="R40" s="85">
        <v>0.5</v>
      </c>
      <c r="S40" s="82">
        <v>5</v>
      </c>
      <c r="T40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40" s="81" t="str">
        <f t="shared" si="2"/>
        <v/>
      </c>
      <c r="V40" s="3"/>
    </row>
    <row r="41" spans="1:22" x14ac:dyDescent="0.3">
      <c r="A41" s="2"/>
      <c r="B41" s="3"/>
      <c r="C41" s="117">
        <v>13</v>
      </c>
      <c r="D41" s="119"/>
      <c r="E41" s="93" t="s">
        <v>32</v>
      </c>
      <c r="F41" s="86"/>
      <c r="G41" s="87"/>
      <c r="H41" s="88" t="str">
        <f>IF(OR(COUNT(F41:G41)=0,$I$9=""),"",(AVERAGE(F41:G41)-Alpha_Rep_Ave))</f>
        <v/>
      </c>
      <c r="I41" s="89" t="str">
        <f t="shared" si="0"/>
        <v/>
      </c>
      <c r="J41" s="90">
        <v>0.2</v>
      </c>
      <c r="K41" s="91">
        <v>3.4</v>
      </c>
      <c r="L41" s="91">
        <v>10</v>
      </c>
      <c r="M41" s="91">
        <v>1</v>
      </c>
      <c r="N41" s="92"/>
      <c r="O41" s="93" t="s">
        <v>32</v>
      </c>
      <c r="P41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41" s="94" t="str">
        <f t="shared" si="1"/>
        <v/>
      </c>
      <c r="R41" s="95">
        <v>0.5</v>
      </c>
      <c r="S41" s="90">
        <v>5</v>
      </c>
      <c r="T41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41" s="89" t="str">
        <f t="shared" si="2"/>
        <v/>
      </c>
      <c r="V41" s="3"/>
    </row>
    <row r="42" spans="1:22" x14ac:dyDescent="0.3">
      <c r="A42" s="2"/>
      <c r="B42" s="3"/>
      <c r="C42" s="118"/>
      <c r="D42" s="120"/>
      <c r="E42" s="83" t="s">
        <v>33</v>
      </c>
      <c r="F42" s="78"/>
      <c r="G42" s="79"/>
      <c r="H42" s="80" t="str">
        <f>IF(OR(COUNT(F42:G42)=0,$I$9=""),"",(AVERAGE(F42:G42)-Beta_Rep_Ave))</f>
        <v/>
      </c>
      <c r="I42" s="81" t="str">
        <f t="shared" si="0"/>
        <v/>
      </c>
      <c r="J42" s="82">
        <v>0.2</v>
      </c>
      <c r="K42" s="60">
        <v>3.4</v>
      </c>
      <c r="L42" s="60">
        <v>10</v>
      </c>
      <c r="M42" s="60">
        <v>1</v>
      </c>
      <c r="N42" s="76"/>
      <c r="O42" s="83" t="s">
        <v>33</v>
      </c>
      <c r="P42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42" s="84" t="str">
        <f t="shared" si="1"/>
        <v/>
      </c>
      <c r="R42" s="85">
        <v>0.5</v>
      </c>
      <c r="S42" s="82">
        <v>5</v>
      </c>
      <c r="T42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42" s="81" t="str">
        <f t="shared" si="2"/>
        <v/>
      </c>
      <c r="V42" s="3"/>
    </row>
    <row r="43" spans="1:22" x14ac:dyDescent="0.3">
      <c r="A43" s="2"/>
      <c r="B43" s="3"/>
      <c r="C43" s="117">
        <v>14</v>
      </c>
      <c r="D43" s="119"/>
      <c r="E43" s="93" t="s">
        <v>32</v>
      </c>
      <c r="F43" s="86"/>
      <c r="G43" s="87"/>
      <c r="H43" s="88" t="str">
        <f>IF(OR(COUNT(F43:G43)=0,$I$9=""),"",(AVERAGE(F43:G43)-Alpha_Rep_Ave))</f>
        <v/>
      </c>
      <c r="I43" s="89" t="str">
        <f t="shared" si="0"/>
        <v/>
      </c>
      <c r="J43" s="90">
        <v>0.2</v>
      </c>
      <c r="K43" s="91">
        <v>3.4</v>
      </c>
      <c r="L43" s="91">
        <v>10</v>
      </c>
      <c r="M43" s="91">
        <v>1</v>
      </c>
      <c r="N43" s="92"/>
      <c r="O43" s="93" t="s">
        <v>32</v>
      </c>
      <c r="P43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43" s="94" t="str">
        <f t="shared" si="1"/>
        <v/>
      </c>
      <c r="R43" s="95">
        <v>0.5</v>
      </c>
      <c r="S43" s="90">
        <v>5</v>
      </c>
      <c r="T43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43" s="89" t="str">
        <f t="shared" si="2"/>
        <v/>
      </c>
      <c r="V43" s="3"/>
    </row>
    <row r="44" spans="1:22" x14ac:dyDescent="0.3">
      <c r="A44" s="2"/>
      <c r="B44" s="3"/>
      <c r="C44" s="118"/>
      <c r="D44" s="120"/>
      <c r="E44" s="83" t="s">
        <v>33</v>
      </c>
      <c r="F44" s="78"/>
      <c r="G44" s="79"/>
      <c r="H44" s="80" t="str">
        <f>IF(OR(COUNT(F44:G44)=0,$I$9=""),"",(AVERAGE(F44:G44)-Beta_Rep_Ave))</f>
        <v/>
      </c>
      <c r="I44" s="81" t="str">
        <f t="shared" si="0"/>
        <v/>
      </c>
      <c r="J44" s="82">
        <v>0.2</v>
      </c>
      <c r="K44" s="60">
        <v>3.4</v>
      </c>
      <c r="L44" s="60">
        <v>10</v>
      </c>
      <c r="M44" s="60">
        <v>1</v>
      </c>
      <c r="N44" s="76"/>
      <c r="O44" s="83" t="s">
        <v>33</v>
      </c>
      <c r="P44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44" s="84" t="str">
        <f t="shared" si="1"/>
        <v/>
      </c>
      <c r="R44" s="85">
        <v>0.5</v>
      </c>
      <c r="S44" s="82">
        <v>5</v>
      </c>
      <c r="T44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44" s="81" t="str">
        <f t="shared" si="2"/>
        <v/>
      </c>
      <c r="V44" s="3"/>
    </row>
    <row r="45" spans="1:22" x14ac:dyDescent="0.3">
      <c r="A45" s="2"/>
      <c r="B45" s="3"/>
      <c r="C45" s="117">
        <v>15</v>
      </c>
      <c r="D45" s="119"/>
      <c r="E45" s="93" t="s">
        <v>32</v>
      </c>
      <c r="F45" s="86"/>
      <c r="G45" s="87"/>
      <c r="H45" s="88" t="str">
        <f>IF(OR(COUNT(F45:G45)=0,$I$9=""),"",(AVERAGE(F45:G45)-Alpha_Rep_Ave))</f>
        <v/>
      </c>
      <c r="I45" s="89" t="str">
        <f t="shared" si="0"/>
        <v/>
      </c>
      <c r="J45" s="90">
        <v>0.2</v>
      </c>
      <c r="K45" s="91">
        <v>3.4</v>
      </c>
      <c r="L45" s="91">
        <v>10</v>
      </c>
      <c r="M45" s="91">
        <v>1</v>
      </c>
      <c r="N45" s="92"/>
      <c r="O45" s="93" t="s">
        <v>32</v>
      </c>
      <c r="P45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45" s="94" t="str">
        <f t="shared" si="1"/>
        <v/>
      </c>
      <c r="R45" s="95">
        <v>0.5</v>
      </c>
      <c r="S45" s="90">
        <v>5</v>
      </c>
      <c r="T45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45" s="89" t="str">
        <f t="shared" si="2"/>
        <v/>
      </c>
      <c r="V45" s="3"/>
    </row>
    <row r="46" spans="1:22" x14ac:dyDescent="0.3">
      <c r="A46" s="2"/>
      <c r="B46" s="3"/>
      <c r="C46" s="118"/>
      <c r="D46" s="120"/>
      <c r="E46" s="83" t="s">
        <v>33</v>
      </c>
      <c r="F46" s="78"/>
      <c r="G46" s="79"/>
      <c r="H46" s="80" t="str">
        <f>IF(OR(COUNT(F46:G46)=0,$I$9=""),"",(AVERAGE(F46:G46)-Beta_Rep_Ave))</f>
        <v/>
      </c>
      <c r="I46" s="81" t="str">
        <f t="shared" si="0"/>
        <v/>
      </c>
      <c r="J46" s="82">
        <v>0.2</v>
      </c>
      <c r="K46" s="60">
        <v>3.4</v>
      </c>
      <c r="L46" s="60">
        <v>10</v>
      </c>
      <c r="M46" s="60">
        <v>1</v>
      </c>
      <c r="N46" s="76"/>
      <c r="O46" s="83" t="s">
        <v>33</v>
      </c>
      <c r="P46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46" s="84" t="str">
        <f t="shared" si="1"/>
        <v/>
      </c>
      <c r="R46" s="85">
        <v>0.5</v>
      </c>
      <c r="S46" s="82">
        <v>5</v>
      </c>
      <c r="T46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46" s="81" t="str">
        <f t="shared" si="2"/>
        <v/>
      </c>
      <c r="V46" s="3"/>
    </row>
    <row r="47" spans="1:22" x14ac:dyDescent="0.3">
      <c r="A47" s="2"/>
      <c r="B47" s="3"/>
      <c r="C47" s="117">
        <v>16</v>
      </c>
      <c r="D47" s="119"/>
      <c r="E47" s="93" t="s">
        <v>32</v>
      </c>
      <c r="F47" s="86"/>
      <c r="G47" s="87"/>
      <c r="H47" s="88" t="str">
        <f>IF(OR(COUNT(F47:G47)=0,$I$9=""),"",(AVERAGE(F47:G47)-Alpha_Rep_Ave))</f>
        <v/>
      </c>
      <c r="I47" s="89" t="str">
        <f t="shared" si="0"/>
        <v/>
      </c>
      <c r="J47" s="90">
        <v>0.2</v>
      </c>
      <c r="K47" s="91">
        <v>3.4</v>
      </c>
      <c r="L47" s="91">
        <v>10</v>
      </c>
      <c r="M47" s="91">
        <v>1</v>
      </c>
      <c r="N47" s="92"/>
      <c r="O47" s="93" t="s">
        <v>32</v>
      </c>
      <c r="P47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47" s="94" t="str">
        <f t="shared" si="1"/>
        <v/>
      </c>
      <c r="R47" s="95">
        <v>0.5</v>
      </c>
      <c r="S47" s="90">
        <v>5</v>
      </c>
      <c r="T47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47" s="89" t="str">
        <f t="shared" si="2"/>
        <v/>
      </c>
      <c r="V47" s="3"/>
    </row>
    <row r="48" spans="1:22" x14ac:dyDescent="0.3">
      <c r="A48" s="2"/>
      <c r="B48" s="3"/>
      <c r="C48" s="118"/>
      <c r="D48" s="120"/>
      <c r="E48" s="83" t="s">
        <v>33</v>
      </c>
      <c r="F48" s="78"/>
      <c r="G48" s="79"/>
      <c r="H48" s="80" t="str">
        <f>IF(OR(COUNT(F48:G48)=0,$I$9=""),"",(AVERAGE(F48:G48)-Beta_Rep_Ave))</f>
        <v/>
      </c>
      <c r="I48" s="81" t="str">
        <f t="shared" si="0"/>
        <v/>
      </c>
      <c r="J48" s="82">
        <v>0.2</v>
      </c>
      <c r="K48" s="60">
        <v>3.4</v>
      </c>
      <c r="L48" s="60">
        <v>10</v>
      </c>
      <c r="M48" s="60">
        <v>1</v>
      </c>
      <c r="N48" s="76"/>
      <c r="O48" s="83" t="s">
        <v>33</v>
      </c>
      <c r="P48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48" s="84" t="str">
        <f t="shared" si="1"/>
        <v/>
      </c>
      <c r="R48" s="85">
        <v>0.5</v>
      </c>
      <c r="S48" s="82">
        <v>5</v>
      </c>
      <c r="T48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48" s="81" t="str">
        <f t="shared" si="2"/>
        <v/>
      </c>
      <c r="V48" s="3"/>
    </row>
    <row r="49" spans="1:22" x14ac:dyDescent="0.3">
      <c r="A49" s="2"/>
      <c r="B49" s="3"/>
      <c r="C49" s="117">
        <v>17</v>
      </c>
      <c r="D49" s="119"/>
      <c r="E49" s="93" t="s">
        <v>32</v>
      </c>
      <c r="F49" s="86"/>
      <c r="G49" s="87"/>
      <c r="H49" s="88" t="str">
        <f>IF(OR(COUNT(F49:G49)=0,$I$9=""),"",(AVERAGE(F49:G49)-Alpha_Rep_Ave))</f>
        <v/>
      </c>
      <c r="I49" s="89" t="str">
        <f t="shared" si="0"/>
        <v/>
      </c>
      <c r="J49" s="90">
        <v>0.2</v>
      </c>
      <c r="K49" s="91">
        <v>3.4</v>
      </c>
      <c r="L49" s="91">
        <v>10</v>
      </c>
      <c r="M49" s="91">
        <v>1</v>
      </c>
      <c r="N49" s="92"/>
      <c r="O49" s="93" t="s">
        <v>32</v>
      </c>
      <c r="P49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49" s="94" t="str">
        <f t="shared" si="1"/>
        <v/>
      </c>
      <c r="R49" s="95">
        <v>0.5</v>
      </c>
      <c r="S49" s="90">
        <v>5</v>
      </c>
      <c r="T49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49" s="89" t="str">
        <f t="shared" si="2"/>
        <v/>
      </c>
      <c r="V49" s="3"/>
    </row>
    <row r="50" spans="1:22" x14ac:dyDescent="0.3">
      <c r="A50" s="2"/>
      <c r="B50" s="3"/>
      <c r="C50" s="118"/>
      <c r="D50" s="120"/>
      <c r="E50" s="83" t="s">
        <v>33</v>
      </c>
      <c r="F50" s="78"/>
      <c r="G50" s="79"/>
      <c r="H50" s="80" t="str">
        <f>IF(OR(COUNT(F50:G50)=0,$I$9=""),"",(AVERAGE(F50:G50)-Beta_Rep_Ave))</f>
        <v/>
      </c>
      <c r="I50" s="81" t="str">
        <f t="shared" si="0"/>
        <v/>
      </c>
      <c r="J50" s="82">
        <v>0.2</v>
      </c>
      <c r="K50" s="60">
        <v>3.4</v>
      </c>
      <c r="L50" s="60">
        <v>10</v>
      </c>
      <c r="M50" s="60">
        <v>1</v>
      </c>
      <c r="N50" s="76"/>
      <c r="O50" s="83" t="s">
        <v>33</v>
      </c>
      <c r="P50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50" s="84" t="str">
        <f t="shared" si="1"/>
        <v/>
      </c>
      <c r="R50" s="85">
        <v>0.5</v>
      </c>
      <c r="S50" s="82">
        <v>5</v>
      </c>
      <c r="T50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50" s="81" t="str">
        <f t="shared" si="2"/>
        <v/>
      </c>
      <c r="V50" s="3"/>
    </row>
    <row r="51" spans="1:22" x14ac:dyDescent="0.3">
      <c r="A51" s="2"/>
      <c r="B51" s="3"/>
      <c r="C51" s="117">
        <v>18</v>
      </c>
      <c r="D51" s="119"/>
      <c r="E51" s="93" t="s">
        <v>32</v>
      </c>
      <c r="F51" s="86"/>
      <c r="G51" s="87"/>
      <c r="H51" s="88" t="str">
        <f>IF(OR(COUNT(F51:G51)=0,$I$9=""),"",(AVERAGE(F51:G51)-Alpha_Rep_Ave))</f>
        <v/>
      </c>
      <c r="I51" s="89" t="str">
        <f t="shared" si="0"/>
        <v/>
      </c>
      <c r="J51" s="90">
        <v>0.2</v>
      </c>
      <c r="K51" s="91">
        <v>3.4</v>
      </c>
      <c r="L51" s="91">
        <v>10</v>
      </c>
      <c r="M51" s="91">
        <v>1</v>
      </c>
      <c r="N51" s="92"/>
      <c r="O51" s="93" t="s">
        <v>32</v>
      </c>
      <c r="P51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51" s="94" t="str">
        <f t="shared" si="1"/>
        <v/>
      </c>
      <c r="R51" s="95">
        <v>0.5</v>
      </c>
      <c r="S51" s="90">
        <v>5</v>
      </c>
      <c r="T51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51" s="89" t="str">
        <f t="shared" si="2"/>
        <v/>
      </c>
      <c r="V51" s="3"/>
    </row>
    <row r="52" spans="1:22" x14ac:dyDescent="0.3">
      <c r="A52" s="2"/>
      <c r="B52" s="3"/>
      <c r="C52" s="118"/>
      <c r="D52" s="120"/>
      <c r="E52" s="83" t="s">
        <v>33</v>
      </c>
      <c r="F52" s="78"/>
      <c r="G52" s="79"/>
      <c r="H52" s="80" t="str">
        <f>IF(OR(COUNT(F52:G52)=0,$I$9=""),"",(AVERAGE(F52:G52)-Beta_Rep_Ave))</f>
        <v/>
      </c>
      <c r="I52" s="81" t="str">
        <f t="shared" si="0"/>
        <v/>
      </c>
      <c r="J52" s="82">
        <v>0.2</v>
      </c>
      <c r="K52" s="60">
        <v>3.4</v>
      </c>
      <c r="L52" s="60">
        <v>10</v>
      </c>
      <c r="M52" s="60">
        <v>1</v>
      </c>
      <c r="N52" s="76"/>
      <c r="O52" s="83" t="s">
        <v>33</v>
      </c>
      <c r="P52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52" s="84" t="str">
        <f t="shared" si="1"/>
        <v/>
      </c>
      <c r="R52" s="85">
        <v>0.5</v>
      </c>
      <c r="S52" s="82">
        <v>5</v>
      </c>
      <c r="T52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52" s="81" t="str">
        <f t="shared" si="2"/>
        <v/>
      </c>
      <c r="V52" s="3"/>
    </row>
    <row r="53" spans="1:22" x14ac:dyDescent="0.3">
      <c r="A53" s="2"/>
      <c r="B53" s="3"/>
      <c r="C53" s="117">
        <v>19</v>
      </c>
      <c r="D53" s="119"/>
      <c r="E53" s="93" t="s">
        <v>32</v>
      </c>
      <c r="F53" s="86"/>
      <c r="G53" s="87"/>
      <c r="H53" s="88" t="str">
        <f>IF(OR(COUNT(F53:G53)=0,$I$9=""),"",(AVERAGE(F53:G53)-Alpha_Rep_Ave))</f>
        <v/>
      </c>
      <c r="I53" s="89" t="str">
        <f t="shared" si="0"/>
        <v/>
      </c>
      <c r="J53" s="90">
        <v>0.2</v>
      </c>
      <c r="K53" s="91">
        <v>3.4</v>
      </c>
      <c r="L53" s="91">
        <v>10</v>
      </c>
      <c r="M53" s="91">
        <v>1</v>
      </c>
      <c r="N53" s="92"/>
      <c r="O53" s="93" t="s">
        <v>32</v>
      </c>
      <c r="P53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53" s="94" t="str">
        <f t="shared" si="1"/>
        <v/>
      </c>
      <c r="R53" s="95">
        <v>0.5</v>
      </c>
      <c r="S53" s="90">
        <v>5</v>
      </c>
      <c r="T53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53" s="89" t="str">
        <f t="shared" si="2"/>
        <v/>
      </c>
      <c r="V53" s="3"/>
    </row>
    <row r="54" spans="1:22" x14ac:dyDescent="0.3">
      <c r="A54" s="2"/>
      <c r="B54" s="3"/>
      <c r="C54" s="118"/>
      <c r="D54" s="120"/>
      <c r="E54" s="83" t="s">
        <v>33</v>
      </c>
      <c r="F54" s="78"/>
      <c r="G54" s="79"/>
      <c r="H54" s="80" t="str">
        <f>IF(OR(COUNT(F54:G54)=0,$I$9=""),"",(AVERAGE(F54:G54)-Beta_Rep_Ave))</f>
        <v/>
      </c>
      <c r="I54" s="81" t="str">
        <f t="shared" si="0"/>
        <v/>
      </c>
      <c r="J54" s="82">
        <v>0.2</v>
      </c>
      <c r="K54" s="60">
        <v>3.4</v>
      </c>
      <c r="L54" s="60">
        <v>10</v>
      </c>
      <c r="M54" s="60">
        <v>1</v>
      </c>
      <c r="N54" s="76"/>
      <c r="O54" s="83" t="s">
        <v>33</v>
      </c>
      <c r="P54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54" s="84" t="str">
        <f t="shared" si="1"/>
        <v/>
      </c>
      <c r="R54" s="85">
        <v>0.5</v>
      </c>
      <c r="S54" s="82">
        <v>5</v>
      </c>
      <c r="T54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54" s="81" t="str">
        <f t="shared" si="2"/>
        <v/>
      </c>
      <c r="V54" s="3"/>
    </row>
    <row r="55" spans="1:22" x14ac:dyDescent="0.3">
      <c r="A55" s="2"/>
      <c r="B55" s="3"/>
      <c r="C55" s="117">
        <v>20</v>
      </c>
      <c r="D55" s="119"/>
      <c r="E55" s="93" t="s">
        <v>32</v>
      </c>
      <c r="F55" s="86"/>
      <c r="G55" s="87"/>
      <c r="H55" s="88" t="str">
        <f>IF(OR(COUNT(F55:G55)=0,$I$9=""),"",(AVERAGE(F55:G55)-Alpha_Rep_Ave))</f>
        <v/>
      </c>
      <c r="I55" s="89" t="str">
        <f t="shared" si="0"/>
        <v/>
      </c>
      <c r="J55" s="90">
        <v>0.2</v>
      </c>
      <c r="K55" s="91">
        <v>3.4</v>
      </c>
      <c r="L55" s="91">
        <v>10</v>
      </c>
      <c r="M55" s="91">
        <v>1</v>
      </c>
      <c r="N55" s="92"/>
      <c r="O55" s="93" t="s">
        <v>32</v>
      </c>
      <c r="P55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55" s="94" t="str">
        <f t="shared" si="1"/>
        <v/>
      </c>
      <c r="R55" s="95">
        <v>0.5</v>
      </c>
      <c r="S55" s="90">
        <v>5</v>
      </c>
      <c r="T55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55" s="89" t="str">
        <f t="shared" si="2"/>
        <v/>
      </c>
      <c r="V55" s="3"/>
    </row>
    <row r="56" spans="1:22" x14ac:dyDescent="0.3">
      <c r="A56" s="2"/>
      <c r="B56" s="3"/>
      <c r="C56" s="118"/>
      <c r="D56" s="120"/>
      <c r="E56" s="83" t="s">
        <v>33</v>
      </c>
      <c r="F56" s="78"/>
      <c r="G56" s="79"/>
      <c r="H56" s="80" t="str">
        <f>IF(OR(COUNT(F56:G56)=0,$I$9=""),"",(AVERAGE(F56:G56)-Beta_Rep_Ave))</f>
        <v/>
      </c>
      <c r="I56" s="81" t="str">
        <f t="shared" si="0"/>
        <v/>
      </c>
      <c r="J56" s="82">
        <v>0.2</v>
      </c>
      <c r="K56" s="60">
        <v>3.4</v>
      </c>
      <c r="L56" s="60">
        <v>10</v>
      </c>
      <c r="M56" s="60">
        <v>1</v>
      </c>
      <c r="N56" s="76"/>
      <c r="O56" s="83" t="s">
        <v>33</v>
      </c>
      <c r="P56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56" s="84" t="str">
        <f t="shared" si="1"/>
        <v/>
      </c>
      <c r="R56" s="85">
        <v>0.5</v>
      </c>
      <c r="S56" s="82">
        <v>5</v>
      </c>
      <c r="T56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56" s="81" t="str">
        <f t="shared" si="2"/>
        <v/>
      </c>
      <c r="V56" s="3"/>
    </row>
    <row r="57" spans="1:22" x14ac:dyDescent="0.3">
      <c r="A57" s="2"/>
      <c r="B57" s="3"/>
      <c r="C57" s="117">
        <v>21</v>
      </c>
      <c r="D57" s="119"/>
      <c r="E57" s="93" t="s">
        <v>32</v>
      </c>
      <c r="F57" s="86"/>
      <c r="G57" s="87"/>
      <c r="H57" s="88" t="str">
        <f>IF(OR(COUNT(F57:G57)=0,$I$9=""),"",(AVERAGE(F57:G57)-Alpha_Rep_Ave))</f>
        <v/>
      </c>
      <c r="I57" s="89" t="str">
        <f t="shared" si="0"/>
        <v/>
      </c>
      <c r="J57" s="90">
        <v>0.2</v>
      </c>
      <c r="K57" s="91">
        <v>3.4</v>
      </c>
      <c r="L57" s="91">
        <v>10</v>
      </c>
      <c r="M57" s="91">
        <v>1</v>
      </c>
      <c r="N57" s="92"/>
      <c r="O57" s="93" t="s">
        <v>32</v>
      </c>
      <c r="P57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57" s="94" t="str">
        <f t="shared" si="1"/>
        <v/>
      </c>
      <c r="R57" s="95">
        <v>0.5</v>
      </c>
      <c r="S57" s="90">
        <v>5</v>
      </c>
      <c r="T57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57" s="89" t="str">
        <f t="shared" si="2"/>
        <v/>
      </c>
      <c r="V57" s="3"/>
    </row>
    <row r="58" spans="1:22" x14ac:dyDescent="0.3">
      <c r="A58" s="2"/>
      <c r="B58" s="3"/>
      <c r="C58" s="118"/>
      <c r="D58" s="120"/>
      <c r="E58" s="83" t="s">
        <v>33</v>
      </c>
      <c r="F58" s="78"/>
      <c r="G58" s="79"/>
      <c r="H58" s="80" t="str">
        <f>IF(OR(COUNT(F58:G58)=0,$I$9=""),"",(AVERAGE(F58:G58)-Beta_Rep_Ave))</f>
        <v/>
      </c>
      <c r="I58" s="81" t="str">
        <f t="shared" si="0"/>
        <v/>
      </c>
      <c r="J58" s="82">
        <v>0.2</v>
      </c>
      <c r="K58" s="60">
        <v>3.4</v>
      </c>
      <c r="L58" s="60">
        <v>10</v>
      </c>
      <c r="M58" s="60">
        <v>1</v>
      </c>
      <c r="N58" s="76"/>
      <c r="O58" s="83" t="s">
        <v>33</v>
      </c>
      <c r="P58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58" s="84" t="str">
        <f t="shared" si="1"/>
        <v/>
      </c>
      <c r="R58" s="85">
        <v>0.5</v>
      </c>
      <c r="S58" s="82">
        <v>5</v>
      </c>
      <c r="T58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58" s="81" t="str">
        <f t="shared" si="2"/>
        <v/>
      </c>
      <c r="V58" s="3"/>
    </row>
    <row r="59" spans="1:22" x14ac:dyDescent="0.3">
      <c r="A59" s="2"/>
      <c r="B59" s="3"/>
      <c r="C59" s="117">
        <v>22</v>
      </c>
      <c r="D59" s="119"/>
      <c r="E59" s="93" t="s">
        <v>32</v>
      </c>
      <c r="F59" s="86"/>
      <c r="G59" s="87"/>
      <c r="H59" s="88" t="str">
        <f>IF(OR(COUNT(F59:G59)=0,$I$9=""),"",(AVERAGE(F59:G59)-Alpha_Rep_Ave))</f>
        <v/>
      </c>
      <c r="I59" s="89" t="str">
        <f t="shared" si="0"/>
        <v/>
      </c>
      <c r="J59" s="90">
        <v>0.2</v>
      </c>
      <c r="K59" s="91">
        <v>3.4</v>
      </c>
      <c r="L59" s="91">
        <v>10</v>
      </c>
      <c r="M59" s="91">
        <v>1</v>
      </c>
      <c r="N59" s="92"/>
      <c r="O59" s="93" t="s">
        <v>32</v>
      </c>
      <c r="P59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59" s="94" t="str">
        <f t="shared" si="1"/>
        <v/>
      </c>
      <c r="R59" s="95">
        <v>0.5</v>
      </c>
      <c r="S59" s="90">
        <v>5</v>
      </c>
      <c r="T59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59" s="89" t="str">
        <f t="shared" si="2"/>
        <v/>
      </c>
      <c r="V59" s="3"/>
    </row>
    <row r="60" spans="1:22" x14ac:dyDescent="0.3">
      <c r="A60" s="2"/>
      <c r="B60" s="3"/>
      <c r="C60" s="118"/>
      <c r="D60" s="120"/>
      <c r="E60" s="83" t="s">
        <v>33</v>
      </c>
      <c r="F60" s="78"/>
      <c r="G60" s="79"/>
      <c r="H60" s="80" t="str">
        <f>IF(OR(COUNT(F60:G60)=0,$I$9=""),"",(AVERAGE(F60:G60)-Beta_Rep_Ave))</f>
        <v/>
      </c>
      <c r="I60" s="81" t="str">
        <f t="shared" si="0"/>
        <v/>
      </c>
      <c r="J60" s="82">
        <v>0.2</v>
      </c>
      <c r="K60" s="60">
        <v>3.4</v>
      </c>
      <c r="L60" s="60">
        <v>10</v>
      </c>
      <c r="M60" s="60">
        <v>1</v>
      </c>
      <c r="N60" s="76"/>
      <c r="O60" s="83" t="s">
        <v>33</v>
      </c>
      <c r="P60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60" s="84" t="str">
        <f t="shared" si="1"/>
        <v/>
      </c>
      <c r="R60" s="85">
        <v>0.5</v>
      </c>
      <c r="S60" s="82">
        <v>5</v>
      </c>
      <c r="T60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60" s="81" t="str">
        <f t="shared" si="2"/>
        <v/>
      </c>
      <c r="V60" s="3"/>
    </row>
    <row r="61" spans="1:22" x14ac:dyDescent="0.3">
      <c r="A61" s="2"/>
      <c r="B61" s="3"/>
      <c r="C61" s="117">
        <v>23</v>
      </c>
      <c r="D61" s="119"/>
      <c r="E61" s="93" t="s">
        <v>32</v>
      </c>
      <c r="F61" s="86"/>
      <c r="G61" s="87"/>
      <c r="H61" s="88" t="str">
        <f>IF(OR(COUNT(F61:G61)=0,$I$9=""),"",(AVERAGE(F61:G61)-Alpha_Rep_Ave))</f>
        <v/>
      </c>
      <c r="I61" s="89" t="str">
        <f t="shared" si="0"/>
        <v/>
      </c>
      <c r="J61" s="90">
        <v>0.2</v>
      </c>
      <c r="K61" s="91">
        <v>3.4</v>
      </c>
      <c r="L61" s="91">
        <v>10</v>
      </c>
      <c r="M61" s="91">
        <v>1</v>
      </c>
      <c r="N61" s="92"/>
      <c r="O61" s="93" t="s">
        <v>32</v>
      </c>
      <c r="P61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61" s="94" t="str">
        <f t="shared" si="1"/>
        <v/>
      </c>
      <c r="R61" s="95">
        <v>0.5</v>
      </c>
      <c r="S61" s="90">
        <v>5</v>
      </c>
      <c r="T61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61" s="89" t="str">
        <f t="shared" si="2"/>
        <v/>
      </c>
      <c r="V61" s="3"/>
    </row>
    <row r="62" spans="1:22" x14ac:dyDescent="0.3">
      <c r="A62" s="2"/>
      <c r="B62" s="3"/>
      <c r="C62" s="118"/>
      <c r="D62" s="120"/>
      <c r="E62" s="83" t="s">
        <v>33</v>
      </c>
      <c r="F62" s="78"/>
      <c r="G62" s="79"/>
      <c r="H62" s="80" t="str">
        <f>IF(OR(COUNT(F62:G62)=0,$I$9=""),"",(AVERAGE(F62:G62)-Beta_Rep_Ave))</f>
        <v/>
      </c>
      <c r="I62" s="81" t="str">
        <f t="shared" si="0"/>
        <v/>
      </c>
      <c r="J62" s="82">
        <v>0.2</v>
      </c>
      <c r="K62" s="60">
        <v>3.4</v>
      </c>
      <c r="L62" s="60">
        <v>10</v>
      </c>
      <c r="M62" s="60">
        <v>1</v>
      </c>
      <c r="N62" s="76"/>
      <c r="O62" s="83" t="s">
        <v>33</v>
      </c>
      <c r="P62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62" s="84" t="str">
        <f t="shared" si="1"/>
        <v/>
      </c>
      <c r="R62" s="85">
        <v>0.5</v>
      </c>
      <c r="S62" s="82">
        <v>5</v>
      </c>
      <c r="T62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62" s="81" t="str">
        <f t="shared" si="2"/>
        <v/>
      </c>
      <c r="V62" s="3"/>
    </row>
    <row r="63" spans="1:22" x14ac:dyDescent="0.3">
      <c r="A63" s="2"/>
      <c r="B63" s="3"/>
      <c r="C63" s="117">
        <v>24</v>
      </c>
      <c r="D63" s="119"/>
      <c r="E63" s="93" t="s">
        <v>32</v>
      </c>
      <c r="F63" s="86"/>
      <c r="G63" s="87"/>
      <c r="H63" s="88" t="str">
        <f>IF(OR(COUNT(F63:G63)=0,$I$9=""),"",(AVERAGE(F63:G63)-Alpha_Rep_Ave))</f>
        <v/>
      </c>
      <c r="I63" s="89" t="str">
        <f t="shared" si="0"/>
        <v/>
      </c>
      <c r="J63" s="90">
        <v>0.2</v>
      </c>
      <c r="K63" s="91">
        <v>3.4</v>
      </c>
      <c r="L63" s="91">
        <v>10</v>
      </c>
      <c r="M63" s="91">
        <v>1</v>
      </c>
      <c r="N63" s="92"/>
      <c r="O63" s="93" t="s">
        <v>32</v>
      </c>
      <c r="P63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63" s="94" t="str">
        <f t="shared" si="1"/>
        <v/>
      </c>
      <c r="R63" s="95">
        <v>0.5</v>
      </c>
      <c r="S63" s="90">
        <v>5</v>
      </c>
      <c r="T63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63" s="89" t="str">
        <f t="shared" si="2"/>
        <v/>
      </c>
      <c r="V63" s="3"/>
    </row>
    <row r="64" spans="1:22" x14ac:dyDescent="0.3">
      <c r="A64" s="2"/>
      <c r="B64" s="3"/>
      <c r="C64" s="118"/>
      <c r="D64" s="120"/>
      <c r="E64" s="83" t="s">
        <v>33</v>
      </c>
      <c r="F64" s="78"/>
      <c r="G64" s="79"/>
      <c r="H64" s="80" t="str">
        <f>IF(OR(COUNT(F64:G64)=0,$I$9=""),"",(AVERAGE(F64:G64)-Beta_Rep_Ave))</f>
        <v/>
      </c>
      <c r="I64" s="81" t="str">
        <f t="shared" si="0"/>
        <v/>
      </c>
      <c r="J64" s="82">
        <v>0.2</v>
      </c>
      <c r="K64" s="60">
        <v>3.4</v>
      </c>
      <c r="L64" s="60">
        <v>10</v>
      </c>
      <c r="M64" s="60">
        <v>1</v>
      </c>
      <c r="N64" s="76"/>
      <c r="O64" s="83" t="s">
        <v>33</v>
      </c>
      <c r="P64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64" s="84" t="str">
        <f t="shared" si="1"/>
        <v/>
      </c>
      <c r="R64" s="85">
        <v>0.5</v>
      </c>
      <c r="S64" s="82">
        <v>5</v>
      </c>
      <c r="T64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64" s="81" t="str">
        <f t="shared" si="2"/>
        <v/>
      </c>
      <c r="V64" s="3"/>
    </row>
    <row r="65" spans="1:22" x14ac:dyDescent="0.3">
      <c r="A65" s="2"/>
      <c r="B65" s="3"/>
      <c r="C65" s="117">
        <v>25</v>
      </c>
      <c r="D65" s="119"/>
      <c r="E65" s="93" t="s">
        <v>32</v>
      </c>
      <c r="F65" s="86"/>
      <c r="G65" s="87"/>
      <c r="H65" s="88" t="str">
        <f>IF(OR(COUNT(F65:G65)=0,$I$9=""),"",(AVERAGE(F65:G65)-Alpha_Rep_Ave))</f>
        <v/>
      </c>
      <c r="I65" s="89" t="str">
        <f t="shared" si="0"/>
        <v/>
      </c>
      <c r="J65" s="90">
        <v>0.2</v>
      </c>
      <c r="K65" s="91">
        <v>3.4</v>
      </c>
      <c r="L65" s="91">
        <v>10</v>
      </c>
      <c r="M65" s="91">
        <v>1</v>
      </c>
      <c r="N65" s="92"/>
      <c r="O65" s="93" t="s">
        <v>32</v>
      </c>
      <c r="P65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65" s="94" t="str">
        <f t="shared" si="1"/>
        <v/>
      </c>
      <c r="R65" s="95">
        <v>0.5</v>
      </c>
      <c r="S65" s="90">
        <v>5</v>
      </c>
      <c r="T65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65" s="89" t="str">
        <f t="shared" si="2"/>
        <v/>
      </c>
      <c r="V65" s="3"/>
    </row>
    <row r="66" spans="1:22" x14ac:dyDescent="0.3">
      <c r="A66" s="2"/>
      <c r="B66" s="3"/>
      <c r="C66" s="118"/>
      <c r="D66" s="120"/>
      <c r="E66" s="83" t="s">
        <v>33</v>
      </c>
      <c r="F66" s="78"/>
      <c r="G66" s="79"/>
      <c r="H66" s="80" t="str">
        <f>IF(OR(COUNT(F66:G66)=0,$I$9=""),"",(AVERAGE(F66:G66)-Beta_Rep_Ave))</f>
        <v/>
      </c>
      <c r="I66" s="81" t="str">
        <f t="shared" si="0"/>
        <v/>
      </c>
      <c r="J66" s="82">
        <v>0.2</v>
      </c>
      <c r="K66" s="60">
        <v>3.4</v>
      </c>
      <c r="L66" s="60">
        <v>10</v>
      </c>
      <c r="M66" s="60">
        <v>1</v>
      </c>
      <c r="N66" s="76"/>
      <c r="O66" s="83" t="s">
        <v>33</v>
      </c>
      <c r="P66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66" s="84" t="str">
        <f t="shared" si="1"/>
        <v/>
      </c>
      <c r="R66" s="85">
        <v>0.5</v>
      </c>
      <c r="S66" s="82">
        <v>5</v>
      </c>
      <c r="T66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66" s="81" t="str">
        <f t="shared" si="2"/>
        <v/>
      </c>
      <c r="V66" s="3"/>
    </row>
    <row r="67" spans="1:22" x14ac:dyDescent="0.3">
      <c r="A67" s="2"/>
      <c r="B67" s="3"/>
      <c r="C67" s="117">
        <v>26</v>
      </c>
      <c r="D67" s="119"/>
      <c r="E67" s="93" t="s">
        <v>32</v>
      </c>
      <c r="F67" s="86"/>
      <c r="G67" s="87"/>
      <c r="H67" s="88" t="str">
        <f>IF(OR(COUNT(F67:G67)=0,$I$9=""),"",(AVERAGE(F67:G67)-Alpha_Rep_Ave))</f>
        <v/>
      </c>
      <c r="I67" s="89" t="str">
        <f t="shared" si="0"/>
        <v/>
      </c>
      <c r="J67" s="90">
        <v>0.2</v>
      </c>
      <c r="K67" s="91">
        <v>3.4</v>
      </c>
      <c r="L67" s="91">
        <v>10</v>
      </c>
      <c r="M67" s="91">
        <v>1</v>
      </c>
      <c r="N67" s="92"/>
      <c r="O67" s="93" t="s">
        <v>32</v>
      </c>
      <c r="P67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67" s="94" t="str">
        <f t="shared" si="1"/>
        <v/>
      </c>
      <c r="R67" s="95">
        <v>0.5</v>
      </c>
      <c r="S67" s="90">
        <v>5</v>
      </c>
      <c r="T67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67" s="89" t="str">
        <f t="shared" si="2"/>
        <v/>
      </c>
      <c r="V67" s="3"/>
    </row>
    <row r="68" spans="1:22" x14ac:dyDescent="0.3">
      <c r="A68" s="2"/>
      <c r="B68" s="3"/>
      <c r="C68" s="118"/>
      <c r="D68" s="120"/>
      <c r="E68" s="83" t="s">
        <v>33</v>
      </c>
      <c r="F68" s="78"/>
      <c r="G68" s="79"/>
      <c r="H68" s="80" t="str">
        <f>IF(OR(COUNT(F68:G68)=0,$I$9=""),"",(AVERAGE(F68:G68)-Beta_Rep_Ave))</f>
        <v/>
      </c>
      <c r="I68" s="81" t="str">
        <f t="shared" si="0"/>
        <v/>
      </c>
      <c r="J68" s="82">
        <v>0.2</v>
      </c>
      <c r="K68" s="60">
        <v>3.4</v>
      </c>
      <c r="L68" s="60">
        <v>10</v>
      </c>
      <c r="M68" s="60">
        <v>1</v>
      </c>
      <c r="N68" s="76"/>
      <c r="O68" s="83" t="s">
        <v>33</v>
      </c>
      <c r="P68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68" s="84" t="str">
        <f t="shared" si="1"/>
        <v/>
      </c>
      <c r="R68" s="85">
        <v>0.5</v>
      </c>
      <c r="S68" s="82">
        <v>5</v>
      </c>
      <c r="T68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68" s="81" t="str">
        <f t="shared" si="2"/>
        <v/>
      </c>
      <c r="V68" s="3"/>
    </row>
    <row r="69" spans="1:22" x14ac:dyDescent="0.3">
      <c r="A69" s="2"/>
      <c r="B69" s="3"/>
      <c r="C69" s="117">
        <v>27</v>
      </c>
      <c r="D69" s="119"/>
      <c r="E69" s="93" t="s">
        <v>32</v>
      </c>
      <c r="F69" s="86"/>
      <c r="G69" s="87"/>
      <c r="H69" s="88" t="str">
        <f>IF(OR(COUNT(F69:G69)=0,$I$9=""),"",(AVERAGE(F69:G69)-Alpha_Rep_Ave))</f>
        <v/>
      </c>
      <c r="I69" s="89" t="str">
        <f t="shared" si="0"/>
        <v/>
      </c>
      <c r="J69" s="90">
        <v>0.2</v>
      </c>
      <c r="K69" s="91">
        <v>3.4</v>
      </c>
      <c r="L69" s="91">
        <v>10</v>
      </c>
      <c r="M69" s="91">
        <v>1</v>
      </c>
      <c r="N69" s="92"/>
      <c r="O69" s="93" t="s">
        <v>32</v>
      </c>
      <c r="P69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69" s="94" t="str">
        <f t="shared" si="1"/>
        <v/>
      </c>
      <c r="R69" s="95">
        <v>0.5</v>
      </c>
      <c r="S69" s="90">
        <v>5</v>
      </c>
      <c r="T69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69" s="89" t="str">
        <f t="shared" si="2"/>
        <v/>
      </c>
      <c r="V69" s="3"/>
    </row>
    <row r="70" spans="1:22" x14ac:dyDescent="0.3">
      <c r="A70" s="2"/>
      <c r="B70" s="3"/>
      <c r="C70" s="118"/>
      <c r="D70" s="120"/>
      <c r="E70" s="83" t="s">
        <v>33</v>
      </c>
      <c r="F70" s="78"/>
      <c r="G70" s="79"/>
      <c r="H70" s="80" t="str">
        <f>IF(OR(COUNT(F70:G70)=0,$I$9=""),"",(AVERAGE(F70:G70)-Beta_Rep_Ave))</f>
        <v/>
      </c>
      <c r="I70" s="81" t="str">
        <f t="shared" si="0"/>
        <v/>
      </c>
      <c r="J70" s="82">
        <v>0.2</v>
      </c>
      <c r="K70" s="60">
        <v>3.4</v>
      </c>
      <c r="L70" s="60">
        <v>10</v>
      </c>
      <c r="M70" s="60">
        <v>1</v>
      </c>
      <c r="N70" s="76"/>
      <c r="O70" s="83" t="s">
        <v>33</v>
      </c>
      <c r="P70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70" s="84" t="str">
        <f t="shared" si="1"/>
        <v/>
      </c>
      <c r="R70" s="85">
        <v>0.5</v>
      </c>
      <c r="S70" s="82">
        <v>5</v>
      </c>
      <c r="T70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70" s="81" t="str">
        <f t="shared" si="2"/>
        <v/>
      </c>
      <c r="V70" s="3"/>
    </row>
    <row r="71" spans="1:22" x14ac:dyDescent="0.3">
      <c r="A71" s="2"/>
      <c r="B71" s="3"/>
      <c r="C71" s="117">
        <v>28</v>
      </c>
      <c r="D71" s="119"/>
      <c r="E71" s="93" t="s">
        <v>32</v>
      </c>
      <c r="F71" s="86"/>
      <c r="G71" s="87"/>
      <c r="H71" s="88" t="str">
        <f>IF(OR(COUNT(F71:G71)=0,$I$9=""),"",(AVERAGE(F71:G71)-Alpha_Rep_Ave))</f>
        <v/>
      </c>
      <c r="I71" s="89" t="str">
        <f t="shared" si="0"/>
        <v/>
      </c>
      <c r="J71" s="90">
        <v>0.2</v>
      </c>
      <c r="K71" s="91">
        <v>3.4</v>
      </c>
      <c r="L71" s="91">
        <v>10</v>
      </c>
      <c r="M71" s="91">
        <v>1</v>
      </c>
      <c r="N71" s="92"/>
      <c r="O71" s="93" t="s">
        <v>32</v>
      </c>
      <c r="P71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71" s="94" t="str">
        <f t="shared" si="1"/>
        <v/>
      </c>
      <c r="R71" s="95">
        <v>0.5</v>
      </c>
      <c r="S71" s="90">
        <v>5</v>
      </c>
      <c r="T71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71" s="89" t="str">
        <f t="shared" si="2"/>
        <v/>
      </c>
      <c r="V71" s="3"/>
    </row>
    <row r="72" spans="1:22" x14ac:dyDescent="0.3">
      <c r="A72" s="2"/>
      <c r="B72" s="3"/>
      <c r="C72" s="118"/>
      <c r="D72" s="120"/>
      <c r="E72" s="83" t="s">
        <v>33</v>
      </c>
      <c r="F72" s="78"/>
      <c r="G72" s="79"/>
      <c r="H72" s="80" t="str">
        <f>IF(OR(COUNT(F72:G72)=0,$I$9=""),"",(AVERAGE(F72:G72)-Beta_Rep_Ave))</f>
        <v/>
      </c>
      <c r="I72" s="81" t="str">
        <f t="shared" si="0"/>
        <v/>
      </c>
      <c r="J72" s="82">
        <v>0.2</v>
      </c>
      <c r="K72" s="60">
        <v>3.4</v>
      </c>
      <c r="L72" s="60">
        <v>10</v>
      </c>
      <c r="M72" s="60">
        <v>1</v>
      </c>
      <c r="N72" s="76"/>
      <c r="O72" s="83" t="s">
        <v>33</v>
      </c>
      <c r="P72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72" s="84" t="str">
        <f t="shared" si="1"/>
        <v/>
      </c>
      <c r="R72" s="85">
        <v>0.5</v>
      </c>
      <c r="S72" s="82">
        <v>5</v>
      </c>
      <c r="T72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72" s="81" t="str">
        <f t="shared" si="2"/>
        <v/>
      </c>
      <c r="V72" s="3"/>
    </row>
    <row r="73" spans="1:22" x14ac:dyDescent="0.3">
      <c r="A73" s="2"/>
      <c r="B73" s="3"/>
      <c r="C73" s="117">
        <v>29</v>
      </c>
      <c r="D73" s="119"/>
      <c r="E73" s="93" t="s">
        <v>32</v>
      </c>
      <c r="F73" s="86"/>
      <c r="G73" s="87"/>
      <c r="H73" s="88" t="str">
        <f>IF(OR(COUNT(F73:G73)=0,$I$9=""),"",(AVERAGE(F73:G73)-Alpha_Rep_Ave))</f>
        <v/>
      </c>
      <c r="I73" s="89" t="str">
        <f t="shared" si="0"/>
        <v/>
      </c>
      <c r="J73" s="90">
        <v>0.2</v>
      </c>
      <c r="K73" s="91">
        <v>3.4</v>
      </c>
      <c r="L73" s="91">
        <v>10</v>
      </c>
      <c r="M73" s="91">
        <v>1</v>
      </c>
      <c r="N73" s="92"/>
      <c r="O73" s="93" t="s">
        <v>32</v>
      </c>
      <c r="P73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73" s="94" t="str">
        <f t="shared" si="1"/>
        <v/>
      </c>
      <c r="R73" s="95">
        <v>0.5</v>
      </c>
      <c r="S73" s="90">
        <v>5</v>
      </c>
      <c r="T73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73" s="89" t="str">
        <f t="shared" si="2"/>
        <v/>
      </c>
      <c r="V73" s="3"/>
    </row>
    <row r="74" spans="1:22" x14ac:dyDescent="0.3">
      <c r="A74" s="2"/>
      <c r="B74" s="3"/>
      <c r="C74" s="118"/>
      <c r="D74" s="120"/>
      <c r="E74" s="83" t="s">
        <v>33</v>
      </c>
      <c r="F74" s="78"/>
      <c r="G74" s="79"/>
      <c r="H74" s="80" t="str">
        <f>IF(OR(COUNT(F74:G74)=0,$I$9=""),"",(AVERAGE(F74:G74)-Beta_Rep_Ave))</f>
        <v/>
      </c>
      <c r="I74" s="81" t="str">
        <f t="shared" si="0"/>
        <v/>
      </c>
      <c r="J74" s="82">
        <v>0.2</v>
      </c>
      <c r="K74" s="60">
        <v>3.4</v>
      </c>
      <c r="L74" s="60">
        <v>10</v>
      </c>
      <c r="M74" s="60">
        <v>1</v>
      </c>
      <c r="N74" s="76"/>
      <c r="O74" s="83" t="s">
        <v>33</v>
      </c>
      <c r="P74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74" s="84" t="str">
        <f t="shared" si="1"/>
        <v/>
      </c>
      <c r="R74" s="85">
        <v>0.5</v>
      </c>
      <c r="S74" s="82">
        <v>5</v>
      </c>
      <c r="T74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74" s="81" t="str">
        <f t="shared" si="2"/>
        <v/>
      </c>
      <c r="V74" s="3"/>
    </row>
    <row r="75" spans="1:22" x14ac:dyDescent="0.3">
      <c r="A75" s="2"/>
      <c r="B75" s="3"/>
      <c r="C75" s="117">
        <v>30</v>
      </c>
      <c r="D75" s="119"/>
      <c r="E75" s="93" t="s">
        <v>32</v>
      </c>
      <c r="F75" s="86"/>
      <c r="G75" s="87"/>
      <c r="H75" s="88" t="str">
        <f>IF(OR(COUNT(F75:G75)=0,$I$9=""),"",(AVERAGE(F75:G75)-Alpha_Rep_Ave))</f>
        <v/>
      </c>
      <c r="I75" s="89" t="str">
        <f t="shared" si="0"/>
        <v/>
      </c>
      <c r="J75" s="90">
        <v>0.2</v>
      </c>
      <c r="K75" s="91">
        <v>3.4</v>
      </c>
      <c r="L75" s="91">
        <v>10</v>
      </c>
      <c r="M75" s="91">
        <v>1</v>
      </c>
      <c r="N75" s="92"/>
      <c r="O75" s="93" t="s">
        <v>32</v>
      </c>
      <c r="P75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75" s="94" t="str">
        <f t="shared" si="1"/>
        <v/>
      </c>
      <c r="R75" s="95">
        <v>0.5</v>
      </c>
      <c r="S75" s="90">
        <v>5</v>
      </c>
      <c r="T75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75" s="89" t="str">
        <f t="shared" si="2"/>
        <v/>
      </c>
      <c r="V75" s="3"/>
    </row>
    <row r="76" spans="1:22" x14ac:dyDescent="0.3">
      <c r="A76" s="2"/>
      <c r="B76" s="3"/>
      <c r="C76" s="118"/>
      <c r="D76" s="120"/>
      <c r="E76" s="83" t="s">
        <v>33</v>
      </c>
      <c r="F76" s="78"/>
      <c r="G76" s="79"/>
      <c r="H76" s="80" t="str">
        <f>IF(OR(COUNT(F76:G76)=0,$I$9=""),"",(AVERAGE(F76:G76)-Beta_Rep_Ave))</f>
        <v/>
      </c>
      <c r="I76" s="81" t="str">
        <f t="shared" si="0"/>
        <v/>
      </c>
      <c r="J76" s="82">
        <v>0.2</v>
      </c>
      <c r="K76" s="60">
        <v>3.4</v>
      </c>
      <c r="L76" s="60">
        <v>10</v>
      </c>
      <c r="M76" s="60">
        <v>1</v>
      </c>
      <c r="N76" s="76"/>
      <c r="O76" s="83" t="s">
        <v>33</v>
      </c>
      <c r="P76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76" s="84" t="str">
        <f t="shared" si="1"/>
        <v/>
      </c>
      <c r="R76" s="85">
        <v>0.5</v>
      </c>
      <c r="S76" s="82">
        <v>5</v>
      </c>
      <c r="T76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76" s="81" t="str">
        <f t="shared" si="2"/>
        <v/>
      </c>
      <c r="V76" s="3"/>
    </row>
    <row r="77" spans="1:22" x14ac:dyDescent="0.3">
      <c r="A77" s="2"/>
      <c r="B77" s="3"/>
      <c r="C77" s="117">
        <v>31</v>
      </c>
      <c r="D77" s="119"/>
      <c r="E77" s="93" t="s">
        <v>32</v>
      </c>
      <c r="F77" s="86"/>
      <c r="G77" s="87"/>
      <c r="H77" s="88" t="str">
        <f>IF(OR(COUNT(F77:G77)=0,$I$9=""),"",(AVERAGE(F77:G77)-Alpha_Rep_Ave))</f>
        <v/>
      </c>
      <c r="I77" s="89" t="str">
        <f t="shared" si="0"/>
        <v/>
      </c>
      <c r="J77" s="90">
        <v>0.2</v>
      </c>
      <c r="K77" s="91">
        <v>3.4</v>
      </c>
      <c r="L77" s="91">
        <v>10</v>
      </c>
      <c r="M77" s="91">
        <v>1</v>
      </c>
      <c r="N77" s="92"/>
      <c r="O77" s="93" t="s">
        <v>32</v>
      </c>
      <c r="P77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77" s="94" t="str">
        <f t="shared" si="1"/>
        <v/>
      </c>
      <c r="R77" s="95">
        <v>0.5</v>
      </c>
      <c r="S77" s="90">
        <v>5</v>
      </c>
      <c r="T77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77" s="89" t="str">
        <f t="shared" si="2"/>
        <v/>
      </c>
      <c r="V77" s="3"/>
    </row>
    <row r="78" spans="1:22" x14ac:dyDescent="0.3">
      <c r="A78" s="2"/>
      <c r="B78" s="3"/>
      <c r="C78" s="118"/>
      <c r="D78" s="120"/>
      <c r="E78" s="83" t="s">
        <v>33</v>
      </c>
      <c r="F78" s="78"/>
      <c r="G78" s="79"/>
      <c r="H78" s="80" t="str">
        <f>IF(OR(COUNT(F78:G78)=0,$I$9=""),"",(AVERAGE(F78:G78)-Beta_Rep_Ave))</f>
        <v/>
      </c>
      <c r="I78" s="81" t="str">
        <f t="shared" si="0"/>
        <v/>
      </c>
      <c r="J78" s="82">
        <v>0.2</v>
      </c>
      <c r="K78" s="60">
        <v>3.4</v>
      </c>
      <c r="L78" s="60">
        <v>10</v>
      </c>
      <c r="M78" s="60">
        <v>1</v>
      </c>
      <c r="N78" s="76"/>
      <c r="O78" s="83" t="s">
        <v>33</v>
      </c>
      <c r="P78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78" s="84" t="str">
        <f t="shared" si="1"/>
        <v/>
      </c>
      <c r="R78" s="85">
        <v>0.5</v>
      </c>
      <c r="S78" s="82">
        <v>5</v>
      </c>
      <c r="T78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78" s="81" t="str">
        <f t="shared" si="2"/>
        <v/>
      </c>
      <c r="V78" s="3"/>
    </row>
    <row r="79" spans="1:22" x14ac:dyDescent="0.3">
      <c r="A79" s="2"/>
      <c r="B79" s="3"/>
      <c r="C79" s="117">
        <v>32</v>
      </c>
      <c r="D79" s="119"/>
      <c r="E79" s="93" t="s">
        <v>32</v>
      </c>
      <c r="F79" s="86"/>
      <c r="G79" s="87"/>
      <c r="H79" s="88" t="str">
        <f>IF(OR(COUNT(F79:G79)=0,$I$9=""),"",(AVERAGE(F79:G79)-Alpha_Rep_Ave))</f>
        <v/>
      </c>
      <c r="I79" s="89" t="str">
        <f t="shared" si="0"/>
        <v/>
      </c>
      <c r="J79" s="90">
        <v>0.2</v>
      </c>
      <c r="K79" s="91">
        <v>3.4</v>
      </c>
      <c r="L79" s="91">
        <v>10</v>
      </c>
      <c r="M79" s="91">
        <v>1</v>
      </c>
      <c r="N79" s="92"/>
      <c r="O79" s="93" t="s">
        <v>32</v>
      </c>
      <c r="P79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79" s="94" t="str">
        <f t="shared" si="1"/>
        <v/>
      </c>
      <c r="R79" s="95">
        <v>0.5</v>
      </c>
      <c r="S79" s="90">
        <v>5</v>
      </c>
      <c r="T79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79" s="89" t="str">
        <f t="shared" si="2"/>
        <v/>
      </c>
      <c r="V79" s="3"/>
    </row>
    <row r="80" spans="1:22" x14ac:dyDescent="0.3">
      <c r="A80" s="2"/>
      <c r="B80" s="3"/>
      <c r="C80" s="118"/>
      <c r="D80" s="120"/>
      <c r="E80" s="83" t="s">
        <v>33</v>
      </c>
      <c r="F80" s="78"/>
      <c r="G80" s="79"/>
      <c r="H80" s="80" t="str">
        <f>IF(OR(COUNT(F80:G80)=0,$I$9=""),"",(AVERAGE(F80:G80)-Beta_Rep_Ave))</f>
        <v/>
      </c>
      <c r="I80" s="81" t="str">
        <f t="shared" si="0"/>
        <v/>
      </c>
      <c r="J80" s="82">
        <v>0.2</v>
      </c>
      <c r="K80" s="60">
        <v>3.4</v>
      </c>
      <c r="L80" s="60">
        <v>10</v>
      </c>
      <c r="M80" s="60">
        <v>1</v>
      </c>
      <c r="N80" s="76"/>
      <c r="O80" s="83" t="s">
        <v>33</v>
      </c>
      <c r="P80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80" s="84" t="str">
        <f t="shared" si="1"/>
        <v/>
      </c>
      <c r="R80" s="85">
        <v>0.5</v>
      </c>
      <c r="S80" s="82">
        <v>5</v>
      </c>
      <c r="T80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80" s="81" t="str">
        <f t="shared" si="2"/>
        <v/>
      </c>
      <c r="V80" s="3"/>
    </row>
    <row r="81" spans="1:22" x14ac:dyDescent="0.3">
      <c r="A81" s="2"/>
      <c r="B81" s="3"/>
      <c r="C81" s="117">
        <v>33</v>
      </c>
      <c r="D81" s="119"/>
      <c r="E81" s="93" t="s">
        <v>32</v>
      </c>
      <c r="F81" s="86"/>
      <c r="G81" s="87"/>
      <c r="H81" s="88" t="str">
        <f>IF(OR(COUNT(F81:G81)=0,$I$9=""),"",(AVERAGE(F81:G81)-Alpha_Rep_Ave))</f>
        <v/>
      </c>
      <c r="I81" s="89" t="str">
        <f t="shared" si="0"/>
        <v/>
      </c>
      <c r="J81" s="90">
        <v>0.2</v>
      </c>
      <c r="K81" s="91">
        <v>3.4</v>
      </c>
      <c r="L81" s="91">
        <v>10</v>
      </c>
      <c r="M81" s="91">
        <v>1</v>
      </c>
      <c r="N81" s="92"/>
      <c r="O81" s="93" t="s">
        <v>32</v>
      </c>
      <c r="P81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81" s="94" t="str">
        <f t="shared" si="1"/>
        <v/>
      </c>
      <c r="R81" s="95">
        <v>0.5</v>
      </c>
      <c r="S81" s="90">
        <v>5</v>
      </c>
      <c r="T81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81" s="89" t="str">
        <f t="shared" si="2"/>
        <v/>
      </c>
      <c r="V81" s="3"/>
    </row>
    <row r="82" spans="1:22" x14ac:dyDescent="0.3">
      <c r="A82" s="2"/>
      <c r="B82" s="3"/>
      <c r="C82" s="118"/>
      <c r="D82" s="120"/>
      <c r="E82" s="83" t="s">
        <v>33</v>
      </c>
      <c r="F82" s="78"/>
      <c r="G82" s="79"/>
      <c r="H82" s="80" t="str">
        <f>IF(OR(COUNT(F82:G82)=0,$I$9=""),"",(AVERAGE(F82:G82)-Beta_Rep_Ave))</f>
        <v/>
      </c>
      <c r="I82" s="81" t="str">
        <f t="shared" si="0"/>
        <v/>
      </c>
      <c r="J82" s="82">
        <v>0.2</v>
      </c>
      <c r="K82" s="60">
        <v>3.4</v>
      </c>
      <c r="L82" s="60">
        <v>10</v>
      </c>
      <c r="M82" s="60">
        <v>1</v>
      </c>
      <c r="N82" s="76"/>
      <c r="O82" s="83" t="s">
        <v>33</v>
      </c>
      <c r="P82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82" s="84" t="str">
        <f t="shared" si="1"/>
        <v/>
      </c>
      <c r="R82" s="85">
        <v>0.5</v>
      </c>
      <c r="S82" s="82">
        <v>5</v>
      </c>
      <c r="T82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82" s="81" t="str">
        <f t="shared" si="2"/>
        <v/>
      </c>
      <c r="V82" s="3"/>
    </row>
    <row r="83" spans="1:22" x14ac:dyDescent="0.3">
      <c r="A83" s="2"/>
      <c r="B83" s="3"/>
      <c r="C83" s="117">
        <v>34</v>
      </c>
      <c r="D83" s="119"/>
      <c r="E83" s="93" t="s">
        <v>32</v>
      </c>
      <c r="F83" s="86"/>
      <c r="G83" s="87"/>
      <c r="H83" s="88" t="str">
        <f>IF(OR(COUNT(F83:G83)=0,$I$9=""),"",(AVERAGE(F83:G83)-Alpha_Rep_Ave))</f>
        <v/>
      </c>
      <c r="I83" s="89" t="str">
        <f t="shared" ref="I83:I96" si="3">H83</f>
        <v/>
      </c>
      <c r="J83" s="90">
        <v>0.2</v>
      </c>
      <c r="K83" s="91">
        <v>3.4</v>
      </c>
      <c r="L83" s="91">
        <v>10</v>
      </c>
      <c r="M83" s="91">
        <v>1</v>
      </c>
      <c r="N83" s="92"/>
      <c r="O83" s="93" t="s">
        <v>32</v>
      </c>
      <c r="P83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83" s="94" t="str">
        <f t="shared" ref="Q83:Q96" si="4">P83</f>
        <v/>
      </c>
      <c r="R83" s="95">
        <v>0.5</v>
      </c>
      <c r="S83" s="90">
        <v>5</v>
      </c>
      <c r="T83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83" s="89" t="str">
        <f t="shared" ref="U83:U96" si="5">T83</f>
        <v/>
      </c>
      <c r="V83" s="3"/>
    </row>
    <row r="84" spans="1:22" x14ac:dyDescent="0.3">
      <c r="A84" s="2"/>
      <c r="B84" s="3"/>
      <c r="C84" s="118"/>
      <c r="D84" s="120"/>
      <c r="E84" s="83" t="s">
        <v>33</v>
      </c>
      <c r="F84" s="78"/>
      <c r="G84" s="79"/>
      <c r="H84" s="80" t="str">
        <f>IF(OR(COUNT(F84:G84)=0,$I$9=""),"",(AVERAGE(F84:G84)-Beta_Rep_Ave))</f>
        <v/>
      </c>
      <c r="I84" s="81" t="str">
        <f t="shared" si="3"/>
        <v/>
      </c>
      <c r="J84" s="82">
        <v>0.2</v>
      </c>
      <c r="K84" s="60">
        <v>3.4</v>
      </c>
      <c r="L84" s="60">
        <v>10</v>
      </c>
      <c r="M84" s="60">
        <v>1</v>
      </c>
      <c r="N84" s="76"/>
      <c r="O84" s="83" t="s">
        <v>33</v>
      </c>
      <c r="P84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84" s="84" t="str">
        <f t="shared" si="4"/>
        <v/>
      </c>
      <c r="R84" s="85">
        <v>0.5</v>
      </c>
      <c r="S84" s="82">
        <v>5</v>
      </c>
      <c r="T84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84" s="81" t="str">
        <f t="shared" si="5"/>
        <v/>
      </c>
      <c r="V84" s="3"/>
    </row>
    <row r="85" spans="1:22" x14ac:dyDescent="0.3">
      <c r="A85" s="2"/>
      <c r="B85" s="3"/>
      <c r="C85" s="117">
        <v>35</v>
      </c>
      <c r="D85" s="119"/>
      <c r="E85" s="93" t="s">
        <v>32</v>
      </c>
      <c r="F85" s="86"/>
      <c r="G85" s="87"/>
      <c r="H85" s="88" t="str">
        <f>IF(OR(COUNT(F85:G85)=0,$I$9=""),"",(AVERAGE(F85:G85)-Alpha_Rep_Ave))</f>
        <v/>
      </c>
      <c r="I85" s="89" t="str">
        <f t="shared" si="3"/>
        <v/>
      </c>
      <c r="J85" s="90">
        <v>0.2</v>
      </c>
      <c r="K85" s="91">
        <v>3.4</v>
      </c>
      <c r="L85" s="91">
        <v>10</v>
      </c>
      <c r="M85" s="91">
        <v>1</v>
      </c>
      <c r="N85" s="92"/>
      <c r="O85" s="93" t="s">
        <v>32</v>
      </c>
      <c r="P85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85" s="94" t="str">
        <f t="shared" si="4"/>
        <v/>
      </c>
      <c r="R85" s="95">
        <v>0.5</v>
      </c>
      <c r="S85" s="90">
        <v>5</v>
      </c>
      <c r="T85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85" s="89" t="str">
        <f t="shared" si="5"/>
        <v/>
      </c>
      <c r="V85" s="3"/>
    </row>
    <row r="86" spans="1:22" x14ac:dyDescent="0.3">
      <c r="A86" s="2"/>
      <c r="B86" s="3"/>
      <c r="C86" s="118"/>
      <c r="D86" s="120"/>
      <c r="E86" s="83" t="s">
        <v>33</v>
      </c>
      <c r="F86" s="78"/>
      <c r="G86" s="79"/>
      <c r="H86" s="80" t="str">
        <f>IF(OR(COUNT(F86:G86)=0,$I$9=""),"",(AVERAGE(F86:G86)-Beta_Rep_Ave))</f>
        <v/>
      </c>
      <c r="I86" s="81" t="str">
        <f t="shared" si="3"/>
        <v/>
      </c>
      <c r="J86" s="82">
        <v>0.2</v>
      </c>
      <c r="K86" s="60">
        <v>3.4</v>
      </c>
      <c r="L86" s="60">
        <v>10</v>
      </c>
      <c r="M86" s="60">
        <v>1</v>
      </c>
      <c r="N86" s="76"/>
      <c r="O86" s="83" t="s">
        <v>33</v>
      </c>
      <c r="P86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86" s="84" t="str">
        <f t="shared" si="4"/>
        <v/>
      </c>
      <c r="R86" s="85">
        <v>0.5</v>
      </c>
      <c r="S86" s="82">
        <v>5</v>
      </c>
      <c r="T86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86" s="81" t="str">
        <f t="shared" si="5"/>
        <v/>
      </c>
      <c r="V86" s="3"/>
    </row>
    <row r="87" spans="1:22" x14ac:dyDescent="0.3">
      <c r="A87" s="2"/>
      <c r="B87" s="3"/>
      <c r="C87" s="117">
        <v>36</v>
      </c>
      <c r="D87" s="119"/>
      <c r="E87" s="93" t="s">
        <v>32</v>
      </c>
      <c r="F87" s="86"/>
      <c r="G87" s="87"/>
      <c r="H87" s="88" t="str">
        <f>IF(OR(COUNT(F87:G87)=0,$I$9=""),"",(AVERAGE(F87:G87)-Alpha_Rep_Ave))</f>
        <v/>
      </c>
      <c r="I87" s="89" t="str">
        <f t="shared" si="3"/>
        <v/>
      </c>
      <c r="J87" s="90">
        <v>0.2</v>
      </c>
      <c r="K87" s="91">
        <v>3.4</v>
      </c>
      <c r="L87" s="91">
        <v>10</v>
      </c>
      <c r="M87" s="91">
        <v>1</v>
      </c>
      <c r="N87" s="92"/>
      <c r="O87" s="93" t="s">
        <v>32</v>
      </c>
      <c r="P87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87" s="94" t="str">
        <f t="shared" si="4"/>
        <v/>
      </c>
      <c r="R87" s="95">
        <v>0.5</v>
      </c>
      <c r="S87" s="90">
        <v>5</v>
      </c>
      <c r="T87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87" s="89" t="str">
        <f t="shared" si="5"/>
        <v/>
      </c>
      <c r="V87" s="3"/>
    </row>
    <row r="88" spans="1:22" x14ac:dyDescent="0.3">
      <c r="A88" s="2"/>
      <c r="B88" s="3"/>
      <c r="C88" s="118"/>
      <c r="D88" s="120"/>
      <c r="E88" s="83" t="s">
        <v>33</v>
      </c>
      <c r="F88" s="78"/>
      <c r="G88" s="79"/>
      <c r="H88" s="80" t="str">
        <f>IF(OR(COUNT(F88:G88)=0,$I$9=""),"",(AVERAGE(F88:G88)-Beta_Rep_Ave))</f>
        <v/>
      </c>
      <c r="I88" s="81" t="str">
        <f t="shared" si="3"/>
        <v/>
      </c>
      <c r="J88" s="82">
        <v>0.2</v>
      </c>
      <c r="K88" s="60">
        <v>3.4</v>
      </c>
      <c r="L88" s="60">
        <v>10</v>
      </c>
      <c r="M88" s="60">
        <v>1</v>
      </c>
      <c r="N88" s="76"/>
      <c r="O88" s="83" t="s">
        <v>33</v>
      </c>
      <c r="P88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88" s="84" t="str">
        <f t="shared" si="4"/>
        <v/>
      </c>
      <c r="R88" s="85">
        <v>0.5</v>
      </c>
      <c r="S88" s="82">
        <v>5</v>
      </c>
      <c r="T88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88" s="81" t="str">
        <f t="shared" si="5"/>
        <v/>
      </c>
      <c r="V88" s="3"/>
    </row>
    <row r="89" spans="1:22" x14ac:dyDescent="0.3">
      <c r="A89" s="2"/>
      <c r="B89" s="3"/>
      <c r="C89" s="117">
        <v>37</v>
      </c>
      <c r="D89" s="119"/>
      <c r="E89" s="93" t="s">
        <v>32</v>
      </c>
      <c r="F89" s="86"/>
      <c r="G89" s="87"/>
      <c r="H89" s="88" t="str">
        <f>IF(OR(COUNT(F89:G89)=0,$I$9=""),"",(AVERAGE(F89:G89)-Alpha_Rep_Ave))</f>
        <v/>
      </c>
      <c r="I89" s="89" t="str">
        <f t="shared" si="3"/>
        <v/>
      </c>
      <c r="J89" s="90">
        <v>0.2</v>
      </c>
      <c r="K89" s="91">
        <v>3.4</v>
      </c>
      <c r="L89" s="91">
        <v>10</v>
      </c>
      <c r="M89" s="91">
        <v>1</v>
      </c>
      <c r="N89" s="92"/>
      <c r="O89" s="93" t="s">
        <v>32</v>
      </c>
      <c r="P89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89" s="94" t="str">
        <f t="shared" si="4"/>
        <v/>
      </c>
      <c r="R89" s="95">
        <v>0.5</v>
      </c>
      <c r="S89" s="90">
        <v>5</v>
      </c>
      <c r="T89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89" s="89" t="str">
        <f t="shared" si="5"/>
        <v/>
      </c>
      <c r="V89" s="3"/>
    </row>
    <row r="90" spans="1:22" x14ac:dyDescent="0.3">
      <c r="A90" s="2"/>
      <c r="B90" s="3"/>
      <c r="C90" s="118"/>
      <c r="D90" s="120"/>
      <c r="E90" s="83" t="s">
        <v>33</v>
      </c>
      <c r="F90" s="78"/>
      <c r="G90" s="79"/>
      <c r="H90" s="80" t="str">
        <f>IF(OR(COUNT(F90:G90)=0,$I$9=""),"",(AVERAGE(F90:G90)-Beta_Rep_Ave))</f>
        <v/>
      </c>
      <c r="I90" s="81" t="str">
        <f t="shared" si="3"/>
        <v/>
      </c>
      <c r="J90" s="82">
        <v>0.2</v>
      </c>
      <c r="K90" s="60">
        <v>3.4</v>
      </c>
      <c r="L90" s="60">
        <v>10</v>
      </c>
      <c r="M90" s="60">
        <v>1</v>
      </c>
      <c r="N90" s="76"/>
      <c r="O90" s="83" t="s">
        <v>33</v>
      </c>
      <c r="P90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90" s="84" t="str">
        <f t="shared" si="4"/>
        <v/>
      </c>
      <c r="R90" s="85">
        <v>0.5</v>
      </c>
      <c r="S90" s="82">
        <v>5</v>
      </c>
      <c r="T90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90" s="81" t="str">
        <f t="shared" si="5"/>
        <v/>
      </c>
      <c r="V90" s="3"/>
    </row>
    <row r="91" spans="1:22" x14ac:dyDescent="0.3">
      <c r="A91" s="2"/>
      <c r="B91" s="3"/>
      <c r="C91" s="117">
        <v>38</v>
      </c>
      <c r="D91" s="119"/>
      <c r="E91" s="93" t="s">
        <v>32</v>
      </c>
      <c r="F91" s="86"/>
      <c r="G91" s="87"/>
      <c r="H91" s="88" t="str">
        <f>IF(OR(COUNT(F91:G91)=0,$I$9=""),"",(AVERAGE(F91:G91)-Alpha_Rep_Ave))</f>
        <v/>
      </c>
      <c r="I91" s="89" t="str">
        <f t="shared" si="3"/>
        <v/>
      </c>
      <c r="J91" s="90">
        <v>0.2</v>
      </c>
      <c r="K91" s="91">
        <v>3.4</v>
      </c>
      <c r="L91" s="91">
        <v>10</v>
      </c>
      <c r="M91" s="91">
        <v>1</v>
      </c>
      <c r="N91" s="92"/>
      <c r="O91" s="93" t="s">
        <v>32</v>
      </c>
      <c r="P91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91" s="94" t="str">
        <f t="shared" si="4"/>
        <v/>
      </c>
      <c r="R91" s="95">
        <v>0.5</v>
      </c>
      <c r="S91" s="90">
        <v>5</v>
      </c>
      <c r="T91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91" s="89" t="str">
        <f t="shared" si="5"/>
        <v/>
      </c>
      <c r="V91" s="3"/>
    </row>
    <row r="92" spans="1:22" x14ac:dyDescent="0.3">
      <c r="A92" s="2"/>
      <c r="B92" s="3"/>
      <c r="C92" s="118"/>
      <c r="D92" s="120"/>
      <c r="E92" s="83" t="s">
        <v>33</v>
      </c>
      <c r="F92" s="78"/>
      <c r="G92" s="79"/>
      <c r="H92" s="80" t="str">
        <f>IF(OR(COUNT(F92:G92)=0,$I$9=""),"",(AVERAGE(F92:G92)-Beta_Rep_Ave))</f>
        <v/>
      </c>
      <c r="I92" s="81" t="str">
        <f t="shared" si="3"/>
        <v/>
      </c>
      <c r="J92" s="82">
        <v>0.2</v>
      </c>
      <c r="K92" s="60">
        <v>3.4</v>
      </c>
      <c r="L92" s="60">
        <v>10</v>
      </c>
      <c r="M92" s="60">
        <v>1</v>
      </c>
      <c r="N92" s="76"/>
      <c r="O92" s="83" t="s">
        <v>33</v>
      </c>
      <c r="P92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92" s="84" t="str">
        <f t="shared" si="4"/>
        <v/>
      </c>
      <c r="R92" s="85">
        <v>0.5</v>
      </c>
      <c r="S92" s="82">
        <v>5</v>
      </c>
      <c r="T92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92" s="81" t="str">
        <f t="shared" si="5"/>
        <v/>
      </c>
      <c r="V92" s="3"/>
    </row>
    <row r="93" spans="1:22" x14ac:dyDescent="0.3">
      <c r="A93" s="2"/>
      <c r="B93" s="3"/>
      <c r="C93" s="117">
        <v>39</v>
      </c>
      <c r="D93" s="119"/>
      <c r="E93" s="93" t="s">
        <v>32</v>
      </c>
      <c r="F93" s="86"/>
      <c r="G93" s="87"/>
      <c r="H93" s="88" t="str">
        <f>IF(OR(COUNT(F93:G93)=0,$I$9=""),"",(AVERAGE(F93:G93)-Alpha_Rep_Ave))</f>
        <v/>
      </c>
      <c r="I93" s="89" t="str">
        <f t="shared" si="3"/>
        <v/>
      </c>
      <c r="J93" s="90">
        <v>0.2</v>
      </c>
      <c r="K93" s="91">
        <v>3.4</v>
      </c>
      <c r="L93" s="91">
        <v>10</v>
      </c>
      <c r="M93" s="91">
        <v>1</v>
      </c>
      <c r="N93" s="92"/>
      <c r="O93" s="93" t="s">
        <v>32</v>
      </c>
      <c r="P93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93" s="94" t="str">
        <f t="shared" si="4"/>
        <v/>
      </c>
      <c r="R93" s="95">
        <v>0.5</v>
      </c>
      <c r="S93" s="90">
        <v>5</v>
      </c>
      <c r="T93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93" s="89" t="str">
        <f t="shared" si="5"/>
        <v/>
      </c>
      <c r="V93" s="3"/>
    </row>
    <row r="94" spans="1:22" x14ac:dyDescent="0.3">
      <c r="A94" s="2"/>
      <c r="B94" s="3"/>
      <c r="C94" s="118"/>
      <c r="D94" s="120"/>
      <c r="E94" s="83" t="s">
        <v>33</v>
      </c>
      <c r="F94" s="78"/>
      <c r="G94" s="79"/>
      <c r="H94" s="80" t="str">
        <f>IF(OR(COUNT(F94:G94)=0,$I$9=""),"",(AVERAGE(F94:G94)-Beta_Rep_Ave))</f>
        <v/>
      </c>
      <c r="I94" s="81" t="str">
        <f t="shared" si="3"/>
        <v/>
      </c>
      <c r="J94" s="82">
        <v>0.2</v>
      </c>
      <c r="K94" s="60">
        <v>3.4</v>
      </c>
      <c r="L94" s="60">
        <v>10</v>
      </c>
      <c r="M94" s="60">
        <v>1</v>
      </c>
      <c r="N94" s="76"/>
      <c r="O94" s="83" t="s">
        <v>33</v>
      </c>
      <c r="P94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94" s="84" t="str">
        <f t="shared" si="4"/>
        <v/>
      </c>
      <c r="R94" s="85">
        <v>0.5</v>
      </c>
      <c r="S94" s="82">
        <v>5</v>
      </c>
      <c r="T94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94" s="81" t="str">
        <f t="shared" si="5"/>
        <v/>
      </c>
      <c r="V94" s="3"/>
    </row>
    <row r="95" spans="1:22" x14ac:dyDescent="0.3">
      <c r="A95" s="2"/>
      <c r="B95" s="3"/>
      <c r="C95" s="117">
        <v>40</v>
      </c>
      <c r="D95" s="119"/>
      <c r="E95" s="93" t="s">
        <v>32</v>
      </c>
      <c r="F95" s="86"/>
      <c r="G95" s="87"/>
      <c r="H95" s="88" t="str">
        <f>IF(OR(COUNT(F95:G95)=0,$I$9=""),"",(AVERAGE(F95:G95)-Alpha_Rep_Ave))</f>
        <v/>
      </c>
      <c r="I95" s="89" t="str">
        <f t="shared" si="3"/>
        <v/>
      </c>
      <c r="J95" s="90">
        <v>0.2</v>
      </c>
      <c r="K95" s="91">
        <v>3.4</v>
      </c>
      <c r="L95" s="91">
        <v>10</v>
      </c>
      <c r="M95" s="91">
        <v>1</v>
      </c>
      <c r="N95" s="92"/>
      <c r="O95" s="93" t="s">
        <v>32</v>
      </c>
      <c r="P95" s="88" t="str">
        <f>IF(OR(ISBLANK(Sample_volume_mL),ISBLANK(Total_volume_assay_mL),ISBLANK(Incubation_time_min),ISBLANK(Dilution_fold),Average_absorbance="",Dilution_fold=0),"",((Average_absorbance/Incubation_time_min)*(Total_volume_assay_mL/Sample_volume_mL)*(1/18.1)*1000*336*Dilution_fold))</f>
        <v/>
      </c>
      <c r="Q95" s="94" t="str">
        <f t="shared" si="4"/>
        <v/>
      </c>
      <c r="R95" s="95">
        <v>0.5</v>
      </c>
      <c r="S95" s="90">
        <v>5</v>
      </c>
      <c r="T95" s="88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336*Dilution_fold))</f>
        <v/>
      </c>
      <c r="U95" s="89" t="str">
        <f t="shared" si="5"/>
        <v/>
      </c>
      <c r="V95" s="3"/>
    </row>
    <row r="96" spans="1:22" x14ac:dyDescent="0.3">
      <c r="A96" s="2"/>
      <c r="B96" s="3"/>
      <c r="C96" s="118"/>
      <c r="D96" s="120"/>
      <c r="E96" s="83" t="s">
        <v>33</v>
      </c>
      <c r="F96" s="78"/>
      <c r="G96" s="79"/>
      <c r="H96" s="80" t="str">
        <f>IF(OR(COUNT(F96:G96)=0,$I$9=""),"",(AVERAGE(F96:G96)-Beta_Rep_Ave))</f>
        <v/>
      </c>
      <c r="I96" s="81" t="str">
        <f t="shared" si="3"/>
        <v/>
      </c>
      <c r="J96" s="82">
        <v>0.2</v>
      </c>
      <c r="K96" s="60">
        <v>3.4</v>
      </c>
      <c r="L96" s="60">
        <v>10</v>
      </c>
      <c r="M96" s="60">
        <v>1</v>
      </c>
      <c r="N96" s="76"/>
      <c r="O96" s="83" t="s">
        <v>33</v>
      </c>
      <c r="P96" s="80" t="str">
        <f>IF(OR(ISBLANK(Sample_volume_mL),ISBLANK(Total_volume_assay_mL),ISBLANK(Incubation_time_min),ISBLANK(Dilution_fold),Average_absorbance="",Dilution_fold=0),"",((Average_absorbance/Incubation_time_min)*(Total_volume_assay_mL/Sample_volume_mL)*(1/18.1)*1000*21*Dilution_fold))</f>
        <v/>
      </c>
      <c r="Q96" s="84" t="str">
        <f t="shared" si="4"/>
        <v/>
      </c>
      <c r="R96" s="85">
        <v>0.5</v>
      </c>
      <c r="S96" s="82">
        <v>5</v>
      </c>
      <c r="T96" s="80" t="str">
        <f>IF(OR(ISBLANK(Sample_volume_mL),ISBLANK(Total_volume_assay_mL),ISBLANK(Incubation_time_min),ISBLANK(Dilution_fold),Average_absorbance="",Dilution_fold=0),"",((Average_absorbance/Incubation_time_min)*(Total_volume_assay_mL/Sample_volume_mL)*(1/18.1)*(Extract_volume_mL/Sample_weight_g)*21*Dilution_fold))</f>
        <v/>
      </c>
      <c r="U96" s="81" t="str">
        <f t="shared" si="5"/>
        <v/>
      </c>
      <c r="V96" s="3"/>
    </row>
    <row r="97" spans="1:61" x14ac:dyDescent="0.3">
      <c r="A97" s="2"/>
      <c r="B97" s="3"/>
      <c r="C97" s="3"/>
      <c r="D97" s="3"/>
      <c r="E97" s="68"/>
      <c r="F97" s="59"/>
      <c r="G97" s="59"/>
      <c r="H97" s="59"/>
      <c r="I97" s="59"/>
      <c r="J97" s="59"/>
      <c r="K97" s="59"/>
      <c r="L97" s="59"/>
      <c r="M97" s="59"/>
      <c r="N97" s="67"/>
      <c r="O97" s="68"/>
      <c r="P97" s="59"/>
      <c r="Q97" s="50"/>
      <c r="R97" s="59"/>
      <c r="S97" s="59"/>
      <c r="T97" s="59"/>
      <c r="U97" s="50"/>
      <c r="V97" s="3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</row>
    <row r="98" spans="1:61" x14ac:dyDescent="0.3">
      <c r="A98" s="2"/>
      <c r="B98" s="3"/>
      <c r="C98" s="3"/>
      <c r="D98" s="3"/>
      <c r="E98" s="68"/>
      <c r="F98" s="59"/>
      <c r="G98" s="59"/>
      <c r="H98" s="59"/>
      <c r="I98" s="59"/>
      <c r="J98" s="59"/>
      <c r="K98" s="59"/>
      <c r="L98" s="59"/>
      <c r="M98" s="59"/>
      <c r="N98" s="67"/>
      <c r="O98" s="68"/>
      <c r="P98" s="59"/>
      <c r="Q98" s="50"/>
      <c r="R98" s="59"/>
      <c r="S98" s="59"/>
      <c r="T98" s="59"/>
      <c r="U98" s="50"/>
      <c r="V98" s="3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</row>
    <row r="99" spans="1:61" ht="399.95" customHeight="1" x14ac:dyDescent="0.3"/>
  </sheetData>
  <sheetProtection password="8E71" sheet="1" objects="1" scenarios="1"/>
  <mergeCells count="82">
    <mergeCell ref="F5:H5"/>
    <mergeCell ref="F15:G15"/>
    <mergeCell ref="C17:C18"/>
    <mergeCell ref="D17:D18"/>
    <mergeCell ref="C19:C20"/>
    <mergeCell ref="D19:D20"/>
    <mergeCell ref="C21:C22"/>
    <mergeCell ref="D21:D22"/>
    <mergeCell ref="C23:C24"/>
    <mergeCell ref="D23:D24"/>
    <mergeCell ref="C25:C26"/>
    <mergeCell ref="D25:D26"/>
    <mergeCell ref="C27:C28"/>
    <mergeCell ref="D27:D28"/>
    <mergeCell ref="C29:C30"/>
    <mergeCell ref="D29:D30"/>
    <mergeCell ref="C31:C32"/>
    <mergeCell ref="D31:D32"/>
    <mergeCell ref="C33:C34"/>
    <mergeCell ref="D33:D34"/>
    <mergeCell ref="C35:C36"/>
    <mergeCell ref="D35:D36"/>
    <mergeCell ref="C37:C38"/>
    <mergeCell ref="D37:D38"/>
    <mergeCell ref="C39:C40"/>
    <mergeCell ref="D39:D40"/>
    <mergeCell ref="C41:C42"/>
    <mergeCell ref="D41:D42"/>
    <mergeCell ref="C43:C44"/>
    <mergeCell ref="D43:D44"/>
    <mergeCell ref="C45:C46"/>
    <mergeCell ref="D45:D46"/>
    <mergeCell ref="C47:C48"/>
    <mergeCell ref="D47:D48"/>
    <mergeCell ref="C49:C50"/>
    <mergeCell ref="D49:D50"/>
    <mergeCell ref="C51:C52"/>
    <mergeCell ref="D51:D52"/>
    <mergeCell ref="C53:C54"/>
    <mergeCell ref="D53:D54"/>
    <mergeCell ref="C55:C56"/>
    <mergeCell ref="D55:D56"/>
    <mergeCell ref="C57:C58"/>
    <mergeCell ref="D57:D58"/>
    <mergeCell ref="C59:C60"/>
    <mergeCell ref="D59:D60"/>
    <mergeCell ref="C61:C62"/>
    <mergeCell ref="D61:D62"/>
    <mergeCell ref="C63:C64"/>
    <mergeCell ref="D63:D64"/>
    <mergeCell ref="C65:C66"/>
    <mergeCell ref="D65:D66"/>
    <mergeCell ref="C67:C68"/>
    <mergeCell ref="D67:D68"/>
    <mergeCell ref="C69:C70"/>
    <mergeCell ref="D69:D70"/>
    <mergeCell ref="C71:C72"/>
    <mergeCell ref="D71:D72"/>
    <mergeCell ref="C73:C74"/>
    <mergeCell ref="D73:D74"/>
    <mergeCell ref="C75:C76"/>
    <mergeCell ref="D75:D76"/>
    <mergeCell ref="C77:C78"/>
    <mergeCell ref="D77:D78"/>
    <mergeCell ref="C79:C80"/>
    <mergeCell ref="D79:D80"/>
    <mergeCell ref="C81:C82"/>
    <mergeCell ref="D81:D82"/>
    <mergeCell ref="C83:C84"/>
    <mergeCell ref="D83:D84"/>
    <mergeCell ref="C85:C86"/>
    <mergeCell ref="D85:D86"/>
    <mergeCell ref="C93:C94"/>
    <mergeCell ref="D93:D94"/>
    <mergeCell ref="C95:C96"/>
    <mergeCell ref="D95:D96"/>
    <mergeCell ref="C87:C88"/>
    <mergeCell ref="D87:D88"/>
    <mergeCell ref="C89:C90"/>
    <mergeCell ref="D89:D90"/>
    <mergeCell ref="C91:C92"/>
    <mergeCell ref="D91:D92"/>
  </mergeCells>
  <dataValidations count="1">
    <dataValidation allowBlank="1" showInputMessage="1" sqref="G14 F1:I6 F12:I13 F8:I10 R14:IV14 P1:IV13 O14:P14 C1:D17 C81:D81 C21:D21 C33:D33 C25:D25 C31:D31 C23:D23 C29:D29 C27:D27 C37:D37 C55:D55 C73:D73 C91:D91 C35:D35 C53:D53 C71:D71 C89:D89 C39:D39 C57:D57 C75:D75 C93:D93 C51:D51 C69:D69 C87:D87 C43:D43 C61:D61 C79:D79 C49:D49 C67:D67 C85:D85 C41:D41 C59:D59 C77:D77 C95:D95 C47:D47 C65:D65 C83:D83 C45:D45 C63:D63 C97:D65536 P15:IV65536 E14 J1:N1048576 G16:G65536 F14:F65536 A1:B1048576 C19:D19 H14:I65536"/>
  </dataValidations>
  <pageMargins left="0.59055118110236227" right="0.59055118110236227" top="0.59055118110236227" bottom="0.98425196850393704" header="0.51181102362204722" footer="0.51181102362204722"/>
  <pageSetup paperSize="9" scale="82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90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28</vt:i4>
      </vt:variant>
    </vt:vector>
  </HeadingPairs>
  <TitlesOfParts>
    <vt:vector size="30" baseType="lpstr">
      <vt:lpstr>Instructions</vt:lpstr>
      <vt:lpstr>MegaCalc</vt:lpstr>
      <vt:lpstr>MegaCalc!Absorbance_A</vt:lpstr>
      <vt:lpstr>MegaCalc!Absorbance_B</vt:lpstr>
      <vt:lpstr>Alpha_Rep_1</vt:lpstr>
      <vt:lpstr>MegaCalc!Alpha_Rep_2</vt:lpstr>
      <vt:lpstr>Instructions!Alpha_Rep_Ave</vt:lpstr>
      <vt:lpstr>MegaCalc!Alpha_Rep_Ave</vt:lpstr>
      <vt:lpstr>MegaCalc!Analyte_Units_g</vt:lpstr>
      <vt:lpstr>MegaCalc!Analyte_Units_L</vt:lpstr>
      <vt:lpstr>MegaCalc!Average_absorbance</vt:lpstr>
      <vt:lpstr>MegaCalc!Beta_Rep_1</vt:lpstr>
      <vt:lpstr>MegaCalc!Beta_Rep_2</vt:lpstr>
      <vt:lpstr>Instructions!Beta_Rep_Ave</vt:lpstr>
      <vt:lpstr>MegaCalc!Beta_Rep_Ave</vt:lpstr>
      <vt:lpstr>Contact_us</vt:lpstr>
      <vt:lpstr>MegaCalc!Dilution_fold</vt:lpstr>
      <vt:lpstr>MegaCalc!Extract_volume_mL</vt:lpstr>
      <vt:lpstr>MegaCalc!Incubation_time_min</vt:lpstr>
      <vt:lpstr>Instructions</vt:lpstr>
      <vt:lpstr>Instructions!Print_Area</vt:lpstr>
      <vt:lpstr>MegaCalc!Print_Area</vt:lpstr>
      <vt:lpstr>MegaCalc!Print_Titles</vt:lpstr>
      <vt:lpstr>MegaCalc!Replicate_1</vt:lpstr>
      <vt:lpstr>MegaCalc!Replicate_2</vt:lpstr>
      <vt:lpstr>MegaCalc!Replicate_average</vt:lpstr>
      <vt:lpstr>MegaCalc!Sample_volume_mL</vt:lpstr>
      <vt:lpstr>MegaCalc!Sample_weight_g</vt:lpstr>
      <vt:lpstr>MegaCalc!Total_volume_assay_mL</vt:lpstr>
      <vt:lpstr>MegaCalc!use_mega_calculator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2013-03-25T17:47:52Z</cp:lastPrinted>
  <dcterms:created xsi:type="dcterms:W3CDTF">2004-10-05T18:50:23Z</dcterms:created>
  <dcterms:modified xsi:type="dcterms:W3CDTF">2019-09-13T10:32:54Z</dcterms:modified>
</cp:coreProperties>
</file>