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PHYT\"/>
    </mc:Choice>
  </mc:AlternateContent>
  <xr:revisionPtr revIDLastSave="0" documentId="13_ncr:1_{D8EC8349-E0B2-41AE-ABCD-3D29E455A374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xr2:uid="{00000000-000D-0000-FFFF-FFFF00000000}"/>
  </bookViews>
  <sheets>
    <sheet name="Instructions" sheetId="6" r:id="rId1"/>
    <sheet name="MegaCalc (Solids)" sheetId="1" r:id="rId2"/>
    <sheet name="MegaCalc (Liquids)" sheetId="8" r:id="rId3"/>
  </sheets>
  <definedNames>
    <definedName name="_1M__microg_abs" localSheetId="2">'MegaCalc (Liquids)'!$O$9:$O$12</definedName>
    <definedName name="_2M__microg_abs">'MegaCalc (Solids)'!$O$9:$O$12</definedName>
    <definedName name="Abs_STD_mean" localSheetId="2">'MegaCalc (Liquids)'!$H$8:$H$12</definedName>
    <definedName name="Abs_STD_mean">'MegaCalc (Solids)'!$H$8:$H$12</definedName>
    <definedName name="Abs_STD0_mean" localSheetId="2">'MegaCalc (Liquids)'!$H$8</definedName>
    <definedName name="Abs_STD0_mean">'MegaCalc (Solids)'!$H$8</definedName>
    <definedName name="Change_abs_std" localSheetId="2">'MegaCalc (Liquids)'!$I$8:$I$12</definedName>
    <definedName name="Change_abs_std">'MegaCalc (Solids)'!$I$8:$I$12</definedName>
    <definedName name="Change_absorbance" localSheetId="2">'MegaCalc (Liquids)'!$L$18:$L$57</definedName>
    <definedName name="Change_absorbance">'MegaCalc (Solids)'!$L$18:$L$57</definedName>
    <definedName name="Concentration_gg" localSheetId="2">'MegaCalc (Liquids)'!$O$18:$O$57</definedName>
    <definedName name="Concentration_gg">'MegaCalc (Solids)'!$O$18:$O$57</definedName>
    <definedName name="concentration_ug" localSheetId="2">'MegaCalc (Liquids)'!$E$9:$E$12</definedName>
    <definedName name="concentration_ug">'MegaCalc (Solids)'!$E$9:$E$12</definedName>
    <definedName name="Contact_us">Instructions!$C$53</definedName>
    <definedName name="Dilution" localSheetId="2">'MegaCalc (Liquids)'!#REF!</definedName>
    <definedName name="Dilution">'MegaCalc (Solids)'!#REF!</definedName>
    <definedName name="Dilution_Factor">#REF!</definedName>
    <definedName name="Extraction_volume" localSheetId="2">'MegaCalc (Liquids)'!$J$18:$J$57</definedName>
    <definedName name="Extraction_volume">'MegaCalc (Solids)'!$J$18:$J$57</definedName>
    <definedName name="Free_phosphorus" localSheetId="2">'MegaCalc (Liquids)'!$E$18:$E$57</definedName>
    <definedName name="Free_phosphorus">'MegaCalc (Solids)'!$E$18:$E$57</definedName>
    <definedName name="Instructions">Instructions!$A$2</definedName>
    <definedName name="M" localSheetId="2">'MegaCalc (Liquids)'!$Q$9:$Q$12</definedName>
    <definedName name="M">'MegaCalc (Solids)'!$Q$9:$Q$12</definedName>
    <definedName name="Mean_M" localSheetId="2">'MegaCalc (Liquids)'!$U$12</definedName>
    <definedName name="Mean_M">'MegaCalc (Solids)'!$U$12</definedName>
    <definedName name="Phytic_gg" localSheetId="2">'MegaCalc (Liquids)'!$S$18:$S$57</definedName>
    <definedName name="Phytic_gg">'MegaCalc (Solids)'!$S$18:$S$57</definedName>
    <definedName name="_xlnm.Print_Area" localSheetId="0">Instructions!$B$2:$O$53</definedName>
    <definedName name="_xlnm.Print_Area" localSheetId="2">'MegaCalc (Liquids)'!$B$2:$V$60</definedName>
    <definedName name="_xlnm.Print_Area" localSheetId="1">'MegaCalc (Solids)'!$B$2:$V$60</definedName>
    <definedName name="_xlnm.Print_Titles" localSheetId="2">'MegaCalc (Liquids)'!$16:$17</definedName>
    <definedName name="_xlnm.Print_Titles" localSheetId="1">'MegaCalc (Solids)'!$16:$17</definedName>
    <definedName name="Sample_con_gL" localSheetId="2">'MegaCalc (Liquids)'!#REF!</definedName>
    <definedName name="Sample_con_gL">'MegaCalc (Solids)'!#REF!</definedName>
    <definedName name="Sample_Volume___mL">#REF!</definedName>
    <definedName name="Sample_weight" localSheetId="2">'MegaCalc (Liquids)'!$G$18:$G$57</definedName>
    <definedName name="Sample_weight">'MegaCalc (Solids)'!$G$18:$G$57</definedName>
    <definedName name="STD0_n1" localSheetId="2">'MegaCalc (Liquids)'!$F$8</definedName>
    <definedName name="STD0_n1">'MegaCalc (Solids)'!$F$8</definedName>
    <definedName name="STD0_n2" localSheetId="2">'MegaCalc (Liquids)'!$G$8</definedName>
    <definedName name="STD0_n2">'MegaCalc (Solids)'!$G$8</definedName>
    <definedName name="STD1_n1" localSheetId="2">'MegaCalc (Liquids)'!$F$9</definedName>
    <definedName name="STD1_n1">'MegaCalc (Solids)'!$F$9</definedName>
    <definedName name="STD1_n2" localSheetId="2">'MegaCalc (Liquids)'!$G$9</definedName>
    <definedName name="STD1_n2">'MegaCalc (Solids)'!$G$9</definedName>
    <definedName name="STD2_n1" localSheetId="2">'MegaCalc (Liquids)'!$F$10</definedName>
    <definedName name="STD2_n1">'MegaCalc (Solids)'!$F$10</definedName>
    <definedName name="STD2_n2" localSheetId="2">'MegaCalc (Liquids)'!$G$10</definedName>
    <definedName name="STD2_n2">'MegaCalc (Solids)'!$G$10</definedName>
    <definedName name="STD3_n1" localSheetId="2">'MegaCalc (Liquids)'!$F$11</definedName>
    <definedName name="STD3_n1">'MegaCalc (Solids)'!$F$11</definedName>
    <definedName name="STD3_n2" localSheetId="2">'MegaCalc (Liquids)'!$G$11</definedName>
    <definedName name="STD3_n2">'MegaCalc (Solids)'!$G$11</definedName>
    <definedName name="STD4_n1" localSheetId="2">'MegaCalc (Liquids)'!$F$12</definedName>
    <definedName name="STD4_n1">'MegaCalc (Solids)'!$F$12</definedName>
    <definedName name="STD4_n2" localSheetId="2">'MegaCalc (Liquids)'!$G$12</definedName>
    <definedName name="STD4_n2">'MegaCalc (Solids)'!$G$12</definedName>
    <definedName name="Total_phosphorus" localSheetId="2">'MegaCalc (Liquids)'!$F$18:$F$57</definedName>
    <definedName name="Total_phosphorus">'MegaCalc (Solids)'!$F$18:$F$57</definedName>
    <definedName name="use_mega_calculator" localSheetId="2">'MegaCalc (Liquids)'!$A$1</definedName>
    <definedName name="use_mega_calculator">'MegaCalc (Solids)'!$A$1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5" i="8" l="1"/>
  <c r="M25" i="8"/>
  <c r="N25" i="8" s="1"/>
  <c r="M38" i="8"/>
  <c r="N38" i="8" s="1"/>
  <c r="L38" i="8"/>
  <c r="M37" i="8"/>
  <c r="N37" i="8"/>
  <c r="L37" i="8"/>
  <c r="M36" i="8"/>
  <c r="N36" i="8" s="1"/>
  <c r="L36" i="8"/>
  <c r="M35" i="8"/>
  <c r="N35" i="8" s="1"/>
  <c r="L35" i="8"/>
  <c r="M34" i="8"/>
  <c r="N34" i="8" s="1"/>
  <c r="L34" i="8"/>
  <c r="M33" i="8"/>
  <c r="N33" i="8"/>
  <c r="L33" i="8"/>
  <c r="M32" i="8"/>
  <c r="N32" i="8" s="1"/>
  <c r="L32" i="8"/>
  <c r="M31" i="8"/>
  <c r="N31" i="8" s="1"/>
  <c r="L31" i="8"/>
  <c r="M30" i="8"/>
  <c r="N30" i="8" s="1"/>
  <c r="L30" i="8"/>
  <c r="M29" i="8"/>
  <c r="N29" i="8" s="1"/>
  <c r="L29" i="8"/>
  <c r="M28" i="8"/>
  <c r="N28" i="8" s="1"/>
  <c r="L28" i="8"/>
  <c r="M27" i="8"/>
  <c r="N27" i="8"/>
  <c r="L27" i="8"/>
  <c r="M26" i="8"/>
  <c r="N26" i="8" s="1"/>
  <c r="L26" i="8"/>
  <c r="M24" i="8"/>
  <c r="N24" i="8"/>
  <c r="L24" i="8"/>
  <c r="M23" i="8"/>
  <c r="N23" i="8" s="1"/>
  <c r="L23" i="8"/>
  <c r="M22" i="8"/>
  <c r="N22" i="8" s="1"/>
  <c r="L22" i="8"/>
  <c r="M21" i="8"/>
  <c r="N21" i="8" s="1"/>
  <c r="L21" i="8"/>
  <c r="M20" i="8"/>
  <c r="N20" i="8" s="1"/>
  <c r="L20" i="8"/>
  <c r="M19" i="8"/>
  <c r="N19" i="8" s="1"/>
  <c r="L19" i="8"/>
  <c r="M34" i="1"/>
  <c r="N34" i="1" s="1"/>
  <c r="L34" i="1"/>
  <c r="M38" i="1"/>
  <c r="N38" i="1" s="1"/>
  <c r="L38" i="1"/>
  <c r="M37" i="1"/>
  <c r="N37" i="1"/>
  <c r="L37" i="1"/>
  <c r="M36" i="1"/>
  <c r="N36" i="1" s="1"/>
  <c r="L36" i="1"/>
  <c r="L35" i="1"/>
  <c r="M35" i="1"/>
  <c r="N35" i="1" s="1"/>
  <c r="M33" i="1"/>
  <c r="N33" i="1" s="1"/>
  <c r="L33" i="1"/>
  <c r="M32" i="1"/>
  <c r="N32" i="1" s="1"/>
  <c r="L32" i="1"/>
  <c r="M31" i="1"/>
  <c r="N31" i="1" s="1"/>
  <c r="L31" i="1"/>
  <c r="M30" i="1"/>
  <c r="N30" i="1"/>
  <c r="L30" i="1"/>
  <c r="M29" i="1"/>
  <c r="N29" i="1" s="1"/>
  <c r="L29" i="1"/>
  <c r="M28" i="1"/>
  <c r="N28" i="1" s="1"/>
  <c r="L28" i="1"/>
  <c r="M27" i="1"/>
  <c r="N27" i="1" s="1"/>
  <c r="L27" i="1"/>
  <c r="M26" i="1"/>
  <c r="N26" i="1"/>
  <c r="L26" i="1"/>
  <c r="M25" i="1"/>
  <c r="N25" i="1" s="1"/>
  <c r="L25" i="1"/>
  <c r="M24" i="1"/>
  <c r="N24" i="1" s="1"/>
  <c r="L24" i="1"/>
  <c r="M23" i="1"/>
  <c r="N23" i="1" s="1"/>
  <c r="L23" i="1"/>
  <c r="M22" i="1"/>
  <c r="N22" i="1"/>
  <c r="L22" i="1"/>
  <c r="M21" i="1"/>
  <c r="N21" i="1" s="1"/>
  <c r="L21" i="1"/>
  <c r="M20" i="1"/>
  <c r="N20" i="1" s="1"/>
  <c r="L20" i="1"/>
  <c r="M19" i="1"/>
  <c r="N19" i="1" s="1"/>
  <c r="L19" i="1"/>
  <c r="M57" i="8"/>
  <c r="N57" i="8"/>
  <c r="L57" i="8"/>
  <c r="M56" i="8"/>
  <c r="N56" i="8" s="1"/>
  <c r="L56" i="8"/>
  <c r="M55" i="8"/>
  <c r="N55" i="8" s="1"/>
  <c r="L55" i="8"/>
  <c r="M54" i="8"/>
  <c r="N54" i="8" s="1"/>
  <c r="L54" i="8"/>
  <c r="M53" i="8"/>
  <c r="N53" i="8"/>
  <c r="L53" i="8"/>
  <c r="M52" i="8"/>
  <c r="N52" i="8" s="1"/>
  <c r="L52" i="8"/>
  <c r="M51" i="8"/>
  <c r="N51" i="8" s="1"/>
  <c r="L51" i="8"/>
  <c r="M50" i="8"/>
  <c r="N50" i="8" s="1"/>
  <c r="L50" i="8"/>
  <c r="M49" i="8"/>
  <c r="N49" i="8"/>
  <c r="L49" i="8"/>
  <c r="M48" i="8"/>
  <c r="N48" i="8" s="1"/>
  <c r="L48" i="8"/>
  <c r="M47" i="8"/>
  <c r="N47" i="8" s="1"/>
  <c r="L47" i="8"/>
  <c r="M46" i="8"/>
  <c r="N46" i="8" s="1"/>
  <c r="L46" i="8"/>
  <c r="M45" i="8"/>
  <c r="N45" i="8"/>
  <c r="L45" i="8"/>
  <c r="M44" i="8"/>
  <c r="N44" i="8" s="1"/>
  <c r="L44" i="8"/>
  <c r="M43" i="8"/>
  <c r="N43" i="8" s="1"/>
  <c r="L43" i="8"/>
  <c r="M42" i="8"/>
  <c r="N42" i="8" s="1"/>
  <c r="L42" i="8"/>
  <c r="M41" i="8"/>
  <c r="N41" i="8"/>
  <c r="L41" i="8"/>
  <c r="M40" i="8"/>
  <c r="N40" i="8" s="1"/>
  <c r="L40" i="8"/>
  <c r="M39" i="8"/>
  <c r="N39" i="8" s="1"/>
  <c r="L39" i="8"/>
  <c r="L18" i="8"/>
  <c r="H12" i="8"/>
  <c r="H11" i="8"/>
  <c r="H10" i="8"/>
  <c r="H9" i="8"/>
  <c r="H8" i="8"/>
  <c r="I8" i="8" s="1"/>
  <c r="M8" i="8" s="1"/>
  <c r="N8" i="8" s="1"/>
  <c r="H8" i="1"/>
  <c r="I8" i="1" s="1"/>
  <c r="M8" i="1" s="1"/>
  <c r="N8" i="1" s="1"/>
  <c r="H9" i="1"/>
  <c r="I9" i="1" s="1"/>
  <c r="L39" i="1"/>
  <c r="M39" i="1"/>
  <c r="N39" i="1" s="1"/>
  <c r="L40" i="1"/>
  <c r="M40" i="1"/>
  <c r="N40" i="1" s="1"/>
  <c r="L41" i="1"/>
  <c r="M41" i="1"/>
  <c r="N41" i="1" s="1"/>
  <c r="L42" i="1"/>
  <c r="M42" i="1"/>
  <c r="N42" i="1" s="1"/>
  <c r="L43" i="1"/>
  <c r="M43" i="1"/>
  <c r="N43" i="1" s="1"/>
  <c r="L44" i="1"/>
  <c r="M44" i="1"/>
  <c r="N44" i="1" s="1"/>
  <c r="L45" i="1"/>
  <c r="M45" i="1"/>
  <c r="N45" i="1" s="1"/>
  <c r="L46" i="1"/>
  <c r="M46" i="1"/>
  <c r="N46" i="1"/>
  <c r="L47" i="1"/>
  <c r="M47" i="1"/>
  <c r="N47" i="1" s="1"/>
  <c r="L48" i="1"/>
  <c r="M48" i="1"/>
  <c r="N48" i="1" s="1"/>
  <c r="L49" i="1"/>
  <c r="M49" i="1"/>
  <c r="N49" i="1" s="1"/>
  <c r="L50" i="1"/>
  <c r="M50" i="1"/>
  <c r="N50" i="1"/>
  <c r="L51" i="1"/>
  <c r="M51" i="1"/>
  <c r="N51" i="1" s="1"/>
  <c r="L52" i="1"/>
  <c r="M52" i="1"/>
  <c r="N52" i="1" s="1"/>
  <c r="L53" i="1"/>
  <c r="M53" i="1"/>
  <c r="N53" i="1" s="1"/>
  <c r="L54" i="1"/>
  <c r="M54" i="1"/>
  <c r="N54" i="1"/>
  <c r="L55" i="1"/>
  <c r="M55" i="1"/>
  <c r="N55" i="1" s="1"/>
  <c r="L56" i="1"/>
  <c r="M56" i="1"/>
  <c r="N56" i="1" s="1"/>
  <c r="L57" i="1"/>
  <c r="M57" i="1"/>
  <c r="N57" i="1" s="1"/>
  <c r="L18" i="1"/>
  <c r="M18" i="1"/>
  <c r="N18" i="1"/>
  <c r="H10" i="1"/>
  <c r="I10" i="1" s="1"/>
  <c r="H11" i="1"/>
  <c r="I11" i="1" s="1"/>
  <c r="H12" i="1"/>
  <c r="I12" i="8"/>
  <c r="O12" i="8" s="1"/>
  <c r="P12" i="8" s="1"/>
  <c r="Q12" i="8" s="1"/>
  <c r="M18" i="8"/>
  <c r="N18" i="8" s="1"/>
  <c r="I12" i="1"/>
  <c r="O12" i="1"/>
  <c r="P12" i="1" s="1"/>
  <c r="Q12" i="1" s="1"/>
  <c r="M12" i="1"/>
  <c r="N12" i="1" s="1"/>
  <c r="O10" i="1"/>
  <c r="M9" i="1" l="1"/>
  <c r="N9" i="1" s="1"/>
  <c r="O9" i="1"/>
  <c r="P9" i="1" s="1"/>
  <c r="Q9" i="1" s="1"/>
  <c r="O11" i="1"/>
  <c r="P11" i="1" s="1"/>
  <c r="Q11" i="1" s="1"/>
  <c r="M11" i="1"/>
  <c r="N11" i="1" s="1"/>
  <c r="M12" i="8"/>
  <c r="N12" i="8" s="1"/>
  <c r="I9" i="8"/>
  <c r="I10" i="8"/>
  <c r="I11" i="8"/>
  <c r="P10" i="1"/>
  <c r="Q10" i="1" s="1"/>
  <c r="M10" i="1"/>
  <c r="N10" i="1" s="1"/>
  <c r="O11" i="8"/>
  <c r="P11" i="8" s="1"/>
  <c r="Q11" i="8" s="1"/>
  <c r="M11" i="8"/>
  <c r="N11" i="8" s="1"/>
  <c r="T12" i="1" l="1"/>
  <c r="U12" i="1" s="1"/>
  <c r="O31" i="1" s="1"/>
  <c r="S31" i="1" s="1"/>
  <c r="O9" i="8"/>
  <c r="P9" i="8" s="1"/>
  <c r="Q9" i="8" s="1"/>
  <c r="M9" i="8"/>
  <c r="N9" i="8" s="1"/>
  <c r="M10" i="8"/>
  <c r="N10" i="8" s="1"/>
  <c r="O10" i="8"/>
  <c r="P10" i="8" s="1"/>
  <c r="Q10" i="8" s="1"/>
  <c r="T12" i="8" s="1"/>
  <c r="U12" i="8" s="1"/>
  <c r="O53" i="1"/>
  <c r="S53" i="1" s="1"/>
  <c r="O50" i="1"/>
  <c r="S50" i="1" s="1"/>
  <c r="T50" i="1" s="1"/>
  <c r="U50" i="1" s="1"/>
  <c r="O54" i="1"/>
  <c r="S54" i="1" s="1"/>
  <c r="O47" i="1"/>
  <c r="S47" i="1" s="1"/>
  <c r="T47" i="1" s="1"/>
  <c r="U47" i="1" s="1"/>
  <c r="O43" i="1"/>
  <c r="S43" i="1" s="1"/>
  <c r="T43" i="1" s="1"/>
  <c r="U43" i="1" s="1"/>
  <c r="O52" i="1"/>
  <c r="S52" i="1" s="1"/>
  <c r="T29" i="1"/>
  <c r="U29" i="1" s="1"/>
  <c r="O57" i="1"/>
  <c r="S57" i="1" s="1"/>
  <c r="T57" i="1" s="1"/>
  <c r="U57" i="1" s="1"/>
  <c r="O45" i="1"/>
  <c r="S45" i="1" s="1"/>
  <c r="T45" i="1" s="1"/>
  <c r="U45" i="1" s="1"/>
  <c r="O41" i="1"/>
  <c r="S41" i="1" s="1"/>
  <c r="T41" i="1" s="1"/>
  <c r="U41" i="1" s="1"/>
  <c r="O51" i="1"/>
  <c r="S51" i="1" s="1"/>
  <c r="T51" i="1" s="1"/>
  <c r="U51" i="1" s="1"/>
  <c r="O34" i="1"/>
  <c r="S34" i="1" s="1"/>
  <c r="T34" i="1" s="1"/>
  <c r="U34" i="1" s="1"/>
  <c r="O46" i="1"/>
  <c r="S46" i="1" s="1"/>
  <c r="O18" i="1"/>
  <c r="S18" i="1" s="1"/>
  <c r="O49" i="1"/>
  <c r="S49" i="1" s="1"/>
  <c r="O44" i="1"/>
  <c r="S44" i="1" s="1"/>
  <c r="T44" i="1" s="1"/>
  <c r="U44" i="1" s="1"/>
  <c r="P43" i="1"/>
  <c r="Q43" i="1" s="1"/>
  <c r="O39" i="1"/>
  <c r="S39" i="1" s="1"/>
  <c r="T39" i="1" s="1"/>
  <c r="U39" i="1" s="1"/>
  <c r="T54" i="1"/>
  <c r="U54" i="1" s="1"/>
  <c r="T46" i="1"/>
  <c r="U46" i="1" s="1"/>
  <c r="T52" i="1"/>
  <c r="U52" i="1" s="1"/>
  <c r="O37" i="1"/>
  <c r="S37" i="1" s="1"/>
  <c r="T37" i="1" s="1"/>
  <c r="U37" i="1" s="1"/>
  <c r="O32" i="1"/>
  <c r="S32" i="1" s="1"/>
  <c r="T32" i="1" s="1"/>
  <c r="U32" i="1" s="1"/>
  <c r="O28" i="1"/>
  <c r="S28" i="1" s="1"/>
  <c r="T28" i="1" s="1"/>
  <c r="U28" i="1" s="1"/>
  <c r="O24" i="1"/>
  <c r="S24" i="1" s="1"/>
  <c r="T24" i="1" s="1"/>
  <c r="U24" i="1" s="1"/>
  <c r="O20" i="1"/>
  <c r="S20" i="1" s="1"/>
  <c r="T20" i="1" s="1"/>
  <c r="U20" i="1" s="1"/>
  <c r="O38" i="1"/>
  <c r="S38" i="1" s="1"/>
  <c r="T38" i="1" s="1"/>
  <c r="U38" i="1" s="1"/>
  <c r="O22" i="1"/>
  <c r="S22" i="1" s="1"/>
  <c r="T22" i="1" s="1"/>
  <c r="U22" i="1" s="1"/>
  <c r="O21" i="1"/>
  <c r="S21" i="1" s="1"/>
  <c r="T21" i="1" s="1"/>
  <c r="U21" i="1" s="1"/>
  <c r="O25" i="1"/>
  <c r="S25" i="1" s="1"/>
  <c r="T25" i="1" s="1"/>
  <c r="U25" i="1" s="1"/>
  <c r="O27" i="1"/>
  <c r="S27" i="1" s="1"/>
  <c r="T27" i="1" s="1"/>
  <c r="U27" i="1" s="1"/>
  <c r="O29" i="1"/>
  <c r="S29" i="1" s="1"/>
  <c r="O26" i="1"/>
  <c r="S26" i="1" s="1"/>
  <c r="T26" i="1" s="1"/>
  <c r="U26" i="1" s="1"/>
  <c r="O33" i="1"/>
  <c r="S33" i="1" s="1"/>
  <c r="T33" i="1" s="1"/>
  <c r="U33" i="1" s="1"/>
  <c r="O35" i="1"/>
  <c r="S35" i="1" s="1"/>
  <c r="T35" i="1" s="1"/>
  <c r="U35" i="1" s="1"/>
  <c r="O56" i="1"/>
  <c r="S56" i="1" s="1"/>
  <c r="O36" i="1"/>
  <c r="S36" i="1" s="1"/>
  <c r="T36" i="1" s="1"/>
  <c r="U36" i="1" s="1"/>
  <c r="P32" i="1"/>
  <c r="Q32" i="1" s="1"/>
  <c r="P38" i="1"/>
  <c r="Q38" i="1" s="1"/>
  <c r="P36" i="1"/>
  <c r="Q36" i="1" s="1"/>
  <c r="P28" i="1"/>
  <c r="Q28" i="1" s="1"/>
  <c r="P35" i="1"/>
  <c r="Q35" i="1" s="1"/>
  <c r="O42" i="1"/>
  <c r="S42" i="1" s="1"/>
  <c r="T42" i="1" s="1"/>
  <c r="U42" i="1" s="1"/>
  <c r="T49" i="1"/>
  <c r="U49" i="1" s="1"/>
  <c r="P18" i="1"/>
  <c r="Q18" i="1" s="1"/>
  <c r="P52" i="1"/>
  <c r="Q52" i="1" s="1"/>
  <c r="P27" i="1"/>
  <c r="Q27" i="1" s="1"/>
  <c r="O30" i="1"/>
  <c r="S30" i="1" s="1"/>
  <c r="T30" i="1" s="1"/>
  <c r="U30" i="1" s="1"/>
  <c r="O19" i="1"/>
  <c r="S19" i="1" s="1"/>
  <c r="T19" i="1" s="1"/>
  <c r="U19" i="1" s="1"/>
  <c r="P25" i="1"/>
  <c r="Q25" i="1" s="1"/>
  <c r="O48" i="1"/>
  <c r="S48" i="1" s="1"/>
  <c r="T48" i="1" s="1"/>
  <c r="U48" i="1" s="1"/>
  <c r="T18" i="1"/>
  <c r="U18" i="1" s="1"/>
  <c r="P54" i="1"/>
  <c r="Q54" i="1" s="1"/>
  <c r="P31" i="1"/>
  <c r="Q31" i="1" s="1"/>
  <c r="O55" i="1"/>
  <c r="S55" i="1" s="1"/>
  <c r="T55" i="1" s="1"/>
  <c r="U55" i="1" s="1"/>
  <c r="O23" i="1"/>
  <c r="S23" i="1" s="1"/>
  <c r="T23" i="1" s="1"/>
  <c r="U23" i="1" s="1"/>
  <c r="P19" i="1" l="1"/>
  <c r="Q19" i="1" s="1"/>
  <c r="P34" i="1"/>
  <c r="Q34" i="1" s="1"/>
  <c r="P51" i="1"/>
  <c r="Q51" i="1" s="1"/>
  <c r="P37" i="1"/>
  <c r="Q37" i="1" s="1"/>
  <c r="P45" i="1"/>
  <c r="Q45" i="1" s="1"/>
  <c r="P26" i="1"/>
  <c r="Q26" i="1" s="1"/>
  <c r="P33" i="1"/>
  <c r="Q33" i="1" s="1"/>
  <c r="P53" i="1"/>
  <c r="Q53" i="1" s="1"/>
  <c r="T53" i="1"/>
  <c r="U53" i="1" s="1"/>
  <c r="T31" i="1"/>
  <c r="U31" i="1" s="1"/>
  <c r="O40" i="1"/>
  <c r="T56" i="1"/>
  <c r="U56" i="1" s="1"/>
  <c r="P41" i="1"/>
  <c r="Q41" i="1" s="1"/>
  <c r="P55" i="1"/>
  <c r="Q55" i="1" s="1"/>
  <c r="P29" i="1"/>
  <c r="Q29" i="1" s="1"/>
  <c r="P50" i="1"/>
  <c r="Q50" i="1" s="1"/>
  <c r="P48" i="1"/>
  <c r="Q48" i="1" s="1"/>
  <c r="P20" i="1"/>
  <c r="Q20" i="1" s="1"/>
  <c r="P47" i="1"/>
  <c r="Q47" i="1" s="1"/>
  <c r="P49" i="1"/>
  <c r="Q49" i="1" s="1"/>
  <c r="T22" i="8"/>
  <c r="U22" i="8" s="1"/>
  <c r="T47" i="8"/>
  <c r="U47" i="8" s="1"/>
  <c r="T52" i="8"/>
  <c r="U52" i="8" s="1"/>
  <c r="O25" i="8"/>
  <c r="S25" i="8" s="1"/>
  <c r="T25" i="8" s="1"/>
  <c r="U25" i="8" s="1"/>
  <c r="O38" i="8"/>
  <c r="S38" i="8" s="1"/>
  <c r="T38" i="8" s="1"/>
  <c r="U38" i="8" s="1"/>
  <c r="O34" i="8"/>
  <c r="S34" i="8" s="1"/>
  <c r="T34" i="8" s="1"/>
  <c r="U34" i="8" s="1"/>
  <c r="O30" i="8"/>
  <c r="S30" i="8" s="1"/>
  <c r="T30" i="8" s="1"/>
  <c r="U30" i="8" s="1"/>
  <c r="O26" i="8"/>
  <c r="S26" i="8" s="1"/>
  <c r="T26" i="8" s="1"/>
  <c r="U26" i="8" s="1"/>
  <c r="O21" i="8"/>
  <c r="S21" i="8" s="1"/>
  <c r="T21" i="8" s="1"/>
  <c r="U21" i="8" s="1"/>
  <c r="O29" i="8"/>
  <c r="S29" i="8" s="1"/>
  <c r="T29" i="8" s="1"/>
  <c r="U29" i="8" s="1"/>
  <c r="O31" i="8"/>
  <c r="S31" i="8" s="1"/>
  <c r="T31" i="8" s="1"/>
  <c r="U31" i="8" s="1"/>
  <c r="O20" i="8"/>
  <c r="S20" i="8" s="1"/>
  <c r="T20" i="8" s="1"/>
  <c r="U20" i="8" s="1"/>
  <c r="O22" i="8"/>
  <c r="S22" i="8" s="1"/>
  <c r="O33" i="8"/>
  <c r="S33" i="8" s="1"/>
  <c r="T33" i="8" s="1"/>
  <c r="U33" i="8" s="1"/>
  <c r="O35" i="8"/>
  <c r="S35" i="8" s="1"/>
  <c r="T35" i="8" s="1"/>
  <c r="U35" i="8" s="1"/>
  <c r="O24" i="8"/>
  <c r="S24" i="8" s="1"/>
  <c r="T24" i="8" s="1"/>
  <c r="U24" i="8" s="1"/>
  <c r="O27" i="8"/>
  <c r="S27" i="8" s="1"/>
  <c r="T27" i="8" s="1"/>
  <c r="U27" i="8" s="1"/>
  <c r="O37" i="8"/>
  <c r="S37" i="8" s="1"/>
  <c r="T37" i="8" s="1"/>
  <c r="U37" i="8" s="1"/>
  <c r="T57" i="8"/>
  <c r="U57" i="8" s="1"/>
  <c r="O41" i="8"/>
  <c r="S41" i="8" s="1"/>
  <c r="T41" i="8" s="1"/>
  <c r="U41" i="8" s="1"/>
  <c r="O45" i="8"/>
  <c r="S45" i="8" s="1"/>
  <c r="T45" i="8" s="1"/>
  <c r="U45" i="8" s="1"/>
  <c r="O49" i="8"/>
  <c r="S49" i="8" s="1"/>
  <c r="T49" i="8" s="1"/>
  <c r="U49" i="8" s="1"/>
  <c r="T48" i="8"/>
  <c r="U48" i="8" s="1"/>
  <c r="P27" i="8"/>
  <c r="Q27" i="8" s="1"/>
  <c r="P34" i="8"/>
  <c r="Q34" i="8" s="1"/>
  <c r="P21" i="8"/>
  <c r="Q21" i="8" s="1"/>
  <c r="O51" i="8"/>
  <c r="S51" i="8" s="1"/>
  <c r="T51" i="8" s="1"/>
  <c r="U51" i="8" s="1"/>
  <c r="O43" i="8"/>
  <c r="S43" i="8" s="1"/>
  <c r="T43" i="8" s="1"/>
  <c r="U43" i="8" s="1"/>
  <c r="O52" i="8"/>
  <c r="S52" i="8" s="1"/>
  <c r="O56" i="8"/>
  <c r="S56" i="8" s="1"/>
  <c r="T56" i="8" s="1"/>
  <c r="U56" i="8" s="1"/>
  <c r="O42" i="8"/>
  <c r="S42" i="8" s="1"/>
  <c r="O53" i="8"/>
  <c r="S53" i="8" s="1"/>
  <c r="P28" i="8"/>
  <c r="Q28" i="8" s="1"/>
  <c r="P35" i="8"/>
  <c r="Q35" i="8" s="1"/>
  <c r="P52" i="8"/>
  <c r="Q52" i="8" s="1"/>
  <c r="P49" i="8"/>
  <c r="Q49" i="8" s="1"/>
  <c r="O57" i="8"/>
  <c r="S57" i="8" s="1"/>
  <c r="O40" i="8"/>
  <c r="S40" i="8" s="1"/>
  <c r="T40" i="8" s="1"/>
  <c r="U40" i="8" s="1"/>
  <c r="O44" i="8"/>
  <c r="S44" i="8" s="1"/>
  <c r="T44" i="8" s="1"/>
  <c r="U44" i="8" s="1"/>
  <c r="O50" i="8"/>
  <c r="S50" i="8" s="1"/>
  <c r="T50" i="8" s="1"/>
  <c r="U50" i="8" s="1"/>
  <c r="T53" i="8"/>
  <c r="U53" i="8" s="1"/>
  <c r="P53" i="8"/>
  <c r="Q53" i="8" s="1"/>
  <c r="P20" i="8"/>
  <c r="Q20" i="8" s="1"/>
  <c r="P33" i="8"/>
  <c r="Q33" i="8" s="1"/>
  <c r="O47" i="8"/>
  <c r="S47" i="8" s="1"/>
  <c r="O39" i="8"/>
  <c r="S39" i="8" s="1"/>
  <c r="T39" i="8" s="1"/>
  <c r="U39" i="8" s="1"/>
  <c r="O18" i="8"/>
  <c r="S18" i="8" s="1"/>
  <c r="T18" i="8" s="1"/>
  <c r="U18" i="8" s="1"/>
  <c r="P22" i="8"/>
  <c r="Q22" i="8" s="1"/>
  <c r="P48" i="8"/>
  <c r="Q48" i="8" s="1"/>
  <c r="P42" i="8"/>
  <c r="Q42" i="8" s="1"/>
  <c r="O48" i="8"/>
  <c r="S48" i="8" s="1"/>
  <c r="P38" i="8"/>
  <c r="Q38" i="8" s="1"/>
  <c r="O55" i="8"/>
  <c r="S55" i="8" s="1"/>
  <c r="T55" i="8" s="1"/>
  <c r="U55" i="8" s="1"/>
  <c r="T42" i="8"/>
  <c r="U42" i="8" s="1"/>
  <c r="P37" i="8"/>
  <c r="Q37" i="8" s="1"/>
  <c r="O54" i="8"/>
  <c r="S54" i="8" s="1"/>
  <c r="T54" i="8" s="1"/>
  <c r="U54" i="8" s="1"/>
  <c r="O46" i="8"/>
  <c r="S46" i="8" s="1"/>
  <c r="T46" i="8" s="1"/>
  <c r="U46" i="8" s="1"/>
  <c r="O32" i="8"/>
  <c r="S32" i="8" s="1"/>
  <c r="T32" i="8" s="1"/>
  <c r="U32" i="8" s="1"/>
  <c r="O36" i="8"/>
  <c r="S36" i="8" s="1"/>
  <c r="T36" i="8" s="1"/>
  <c r="U36" i="8" s="1"/>
  <c r="O23" i="8"/>
  <c r="S23" i="8" s="1"/>
  <c r="T23" i="8" s="1"/>
  <c r="U23" i="8" s="1"/>
  <c r="O28" i="8"/>
  <c r="S28" i="8" s="1"/>
  <c r="T28" i="8" s="1"/>
  <c r="U28" i="8" s="1"/>
  <c r="O19" i="8"/>
  <c r="S19" i="8" s="1"/>
  <c r="T19" i="8" s="1"/>
  <c r="U19" i="8" s="1"/>
  <c r="P21" i="1"/>
  <c r="Q21" i="1" s="1"/>
  <c r="P46" i="1"/>
  <c r="Q46" i="1" s="1"/>
  <c r="P30" i="1"/>
  <c r="Q30" i="1" s="1"/>
  <c r="P44" i="1"/>
  <c r="Q44" i="1" s="1"/>
  <c r="P22" i="1"/>
  <c r="Q22" i="1" s="1"/>
  <c r="P24" i="1"/>
  <c r="Q24" i="1" s="1"/>
  <c r="P23" i="1"/>
  <c r="Q23" i="1" s="1"/>
  <c r="P39" i="1"/>
  <c r="Q39" i="1" s="1"/>
  <c r="P56" i="1"/>
  <c r="Q56" i="1" s="1"/>
  <c r="P57" i="1"/>
  <c r="Q57" i="1" s="1"/>
  <c r="P42" i="1"/>
  <c r="Q42" i="1" s="1"/>
  <c r="P50" i="8" l="1"/>
  <c r="Q50" i="8" s="1"/>
  <c r="S40" i="1"/>
  <c r="T40" i="1" s="1"/>
  <c r="U40" i="1" s="1"/>
  <c r="P40" i="1"/>
  <c r="Q40" i="1" s="1"/>
  <c r="P56" i="8"/>
  <c r="Q56" i="8" s="1"/>
  <c r="P23" i="8"/>
  <c r="Q23" i="8" s="1"/>
  <c r="P57" i="8"/>
  <c r="Q57" i="8" s="1"/>
  <c r="P29" i="8"/>
  <c r="Q29" i="8" s="1"/>
  <c r="P19" i="8"/>
  <c r="Q19" i="8" s="1"/>
  <c r="P32" i="8"/>
  <c r="Q32" i="8" s="1"/>
  <c r="P40" i="8"/>
  <c r="Q40" i="8" s="1"/>
  <c r="P44" i="8"/>
  <c r="Q44" i="8" s="1"/>
  <c r="P36" i="8"/>
  <c r="Q36" i="8" s="1"/>
  <c r="P54" i="8"/>
  <c r="Q54" i="8" s="1"/>
  <c r="P25" i="8"/>
  <c r="Q25" i="8" s="1"/>
  <c r="P30" i="8"/>
  <c r="Q30" i="8" s="1"/>
  <c r="P26" i="8"/>
  <c r="Q26" i="8" s="1"/>
  <c r="P55" i="8"/>
  <c r="Q55" i="8" s="1"/>
  <c r="P43" i="8"/>
  <c r="Q43" i="8" s="1"/>
  <c r="P24" i="8"/>
  <c r="Q24" i="8" s="1"/>
  <c r="P18" i="8"/>
  <c r="Q18" i="8" s="1"/>
  <c r="P47" i="8"/>
  <c r="Q47" i="8" s="1"/>
  <c r="P51" i="8"/>
  <c r="Q51" i="8" s="1"/>
  <c r="P41" i="8"/>
  <c r="Q41" i="8" s="1"/>
  <c r="P39" i="8"/>
  <c r="Q39" i="8" s="1"/>
  <c r="P31" i="8"/>
  <c r="Q31" i="8" s="1"/>
  <c r="P45" i="8"/>
  <c r="Q45" i="8" s="1"/>
  <c r="P46" i="8"/>
  <c r="Q4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</author>
  </authors>
  <commentList>
    <comment ref="G1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Enter the sample weight used in the extraction step.</t>
        </r>
      </text>
    </comment>
    <comment ref="J1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Enter the total extraction volume used.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</author>
  </authors>
  <commentList>
    <comment ref="G1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Enter the sample volume used in the extraction step.</t>
        </r>
      </text>
    </comment>
    <comment ref="J1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Enter the total extraction volume used.</t>
        </r>
      </text>
    </comment>
  </commentList>
</comments>
</file>

<file path=xl/sharedStrings.xml><?xml version="1.0" encoding="utf-8"?>
<sst xmlns="http://schemas.openxmlformats.org/spreadsheetml/2006/main" count="117" uniqueCount="56">
  <si>
    <t>Sample identifier</t>
  </si>
  <si>
    <t>Results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</si>
  <si>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</si>
  <si>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</si>
  <si>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</si>
  <si>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</si>
  <si>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</si>
  <si>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</si>
  <si>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</si>
  <si>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</si>
  <si>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</si>
  <si>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</si>
  <si>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t>Sample absorbance values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</si>
  <si>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</si>
  <si>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</si>
  <si>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</si>
  <si>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</si>
  <si>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</si>
  <si>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</si>
  <si>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</si>
  <si>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</t>
    </r>
  </si>
  <si>
    <t>Standard absorbance values</t>
  </si>
  <si>
    <t>Total Phosphorus</t>
  </si>
  <si>
    <t>Free Phosphorus</t>
  </si>
  <si>
    <t>Phosphorus
(g/100 g)</t>
  </si>
  <si>
    <t>Extraction volume 
(mL)</t>
  </si>
  <si>
    <t>Sample weight 
(g)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</si>
  <si>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/100g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</si>
  <si>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t>Phytic acid (g/100g)</t>
  </si>
  <si>
    <t xml:space="preserve">  Abs
(Phosphorus)</t>
  </si>
  <si>
    <r>
      <t>Absorbance Mean A</t>
    </r>
    <r>
      <rPr>
        <vertAlign val="subscript"/>
        <sz val="9"/>
        <rFont val="Gill Sans MT"/>
        <family val="2"/>
      </rPr>
      <t>655</t>
    </r>
  </si>
  <si>
    <t>STD0</t>
  </si>
  <si>
    <t>STD1</t>
  </si>
  <si>
    <t>STD2</t>
  </si>
  <si>
    <t>STD3</t>
  </si>
  <si>
    <t>STD4</t>
  </si>
  <si>
    <t xml:space="preserve">  Abs
(standard)</t>
  </si>
  <si>
    <t>Phosphorus (µg)</t>
  </si>
  <si>
    <t>Abs 1</t>
  </si>
  <si>
    <t>Abs 2</t>
  </si>
  <si>
    <t>Change in absorbance (standard)</t>
  </si>
  <si>
    <t>Phosphorus Standard</t>
  </si>
  <si>
    <t>[M]    microg/abs</t>
  </si>
  <si>
    <t>Mean M</t>
  </si>
  <si>
    <t xml:space="preserve"> M   (µg/ΔAbs)
</t>
  </si>
  <si>
    <t>Phosphorus
(g/100 mL)</t>
  </si>
  <si>
    <t>Phytic acid (g/100 mL)</t>
  </si>
  <si>
    <t>Sample volume 
(mL)</t>
  </si>
  <si>
    <t>Phytic acid (g/100 g)</t>
  </si>
  <si>
    <t xml:space="preserve">Phytic acid (g/100g) </t>
  </si>
  <si>
    <r>
      <t xml:space="preserve">  </t>
    </r>
    <r>
      <rPr>
        <b/>
        <sz val="9"/>
        <rFont val="Symbol"/>
        <family val="1"/>
        <charset val="2"/>
      </rPr>
      <t>D</t>
    </r>
    <r>
      <rPr>
        <b/>
        <sz val="9"/>
        <rFont val="Gill Sans MT"/>
        <family val="2"/>
      </rPr>
      <t>Abs
(Phosphorus)</t>
    </r>
  </si>
  <si>
    <t xml:space="preserve">  ΔAbs
(standard)</t>
  </si>
  <si>
    <r>
      <t xml:space="preserve"> M   (µg/</t>
    </r>
    <r>
      <rPr>
        <b/>
        <sz val="10"/>
        <rFont val="Arial"/>
        <family val="2"/>
      </rPr>
      <t>Δ</t>
    </r>
    <r>
      <rPr>
        <b/>
        <sz val="10"/>
        <rFont val="Gill Sans MT"/>
        <family val="2"/>
      </rPr>
      <t>Abs)</t>
    </r>
  </si>
  <si>
    <t>Megazyme Knowledge Base</t>
  </si>
  <si>
    <t>Customer Support</t>
  </si>
  <si>
    <t>K-PHYT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</si>
</sst>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3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  <font>
      <b/>
      <sz val="9"/>
      <name val="Gill Sans MT"/>
      <family val="2"/>
    </font>
    <font>
      <b/>
      <sz val="10"/>
      <name val="Arial"/>
      <family val="2"/>
    </font>
    <font>
      <b/>
      <sz val="10"/>
      <color indexed="9"/>
      <name val="Gill Sans MT"/>
      <family val="2"/>
    </font>
    <font>
      <b/>
      <sz val="9"/>
      <color indexed="81"/>
      <name val="Tahoma"/>
      <family val="2"/>
    </font>
    <font>
      <b/>
      <sz val="9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1" fillId="2" borderId="1" xfId="0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4" borderId="0" xfId="0" applyFont="1" applyFill="1" applyBorder="1" applyProtection="1"/>
    <xf numFmtId="0" fontId="5" fillId="4" borderId="0" xfId="0" applyFont="1" applyFill="1" applyBorder="1" applyAlignment="1" applyProtection="1">
      <alignment horizontal="left" vertical="top"/>
    </xf>
    <xf numFmtId="0" fontId="1" fillId="4" borderId="0" xfId="0" applyFont="1" applyFill="1" applyProtection="1"/>
    <xf numFmtId="0" fontId="2" fillId="4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4" borderId="0" xfId="0" applyFont="1" applyFill="1" applyBorder="1" applyAlignment="1" applyProtection="1">
      <alignment horizontal="left"/>
    </xf>
    <xf numFmtId="0" fontId="1" fillId="4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0" fontId="2" fillId="4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64" fontId="1" fillId="4" borderId="0" xfId="0" applyNumberFormat="1" applyFont="1" applyFill="1" applyBorder="1" applyAlignment="1" applyProtection="1">
      <alignment horizontal="left"/>
    </xf>
    <xf numFmtId="164" fontId="1" fillId="4" borderId="0" xfId="0" applyNumberFormat="1" applyFont="1" applyFill="1" applyBorder="1" applyAlignment="1" applyProtection="1">
      <alignment horizontal="right"/>
    </xf>
    <xf numFmtId="164" fontId="4" fillId="4" borderId="0" xfId="1" applyNumberFormat="1" applyFill="1" applyBorder="1" applyAlignment="1" applyProtection="1">
      <alignment horizontal="lef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4" borderId="0" xfId="0" applyFont="1" applyFill="1" applyBorder="1" applyAlignment="1" applyProtection="1">
      <alignment wrapText="1"/>
    </xf>
    <xf numFmtId="0" fontId="1" fillId="4" borderId="0" xfId="0" applyFont="1" applyFill="1" applyAlignment="1" applyProtection="1">
      <alignment wrapText="1"/>
    </xf>
    <xf numFmtId="0" fontId="7" fillId="4" borderId="0" xfId="0" applyFont="1" applyFill="1" applyBorder="1" applyAlignment="1" applyProtection="1">
      <alignment horizontal="left" vertical="top"/>
    </xf>
    <xf numFmtId="164" fontId="1" fillId="4" borderId="1" xfId="0" applyNumberFormat="1" applyFont="1" applyFill="1" applyBorder="1" applyProtection="1"/>
    <xf numFmtId="165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9" fillId="4" borderId="0" xfId="0" applyNumberFormat="1" applyFont="1" applyFill="1" applyBorder="1" applyAlignment="1" applyProtection="1">
      <alignment horizontal="right"/>
    </xf>
    <xf numFmtId="0" fontId="9" fillId="4" borderId="0" xfId="0" applyFont="1" applyFill="1" applyBorder="1" applyProtection="1"/>
    <xf numFmtId="0" fontId="9" fillId="4" borderId="0" xfId="0" applyFont="1" applyFill="1" applyBorder="1" applyAlignment="1" applyProtection="1">
      <alignment wrapText="1"/>
    </xf>
    <xf numFmtId="0" fontId="9" fillId="4" borderId="0" xfId="0" applyFont="1" applyFill="1" applyAlignment="1" applyProtection="1">
      <alignment wrapText="1"/>
    </xf>
    <xf numFmtId="0" fontId="9" fillId="4" borderId="0" xfId="0" applyFont="1" applyFill="1" applyAlignment="1" applyProtection="1"/>
    <xf numFmtId="0" fontId="14" fillId="0" borderId="0" xfId="0" applyFont="1" applyAlignment="1" applyProtection="1"/>
    <xf numFmtId="0" fontId="9" fillId="4" borderId="0" xfId="0" applyFont="1" applyFill="1" applyProtection="1"/>
    <xf numFmtId="0" fontId="9" fillId="4" borderId="0" xfId="0" applyFont="1" applyFill="1" applyBorder="1" applyAlignment="1" applyProtection="1"/>
    <xf numFmtId="0" fontId="4" fillId="4" borderId="0" xfId="1" applyFill="1" applyAlignment="1" applyProtection="1">
      <alignment horizontal="right" vertical="top" wrapText="1"/>
    </xf>
    <xf numFmtId="0" fontId="12" fillId="4" borderId="0" xfId="0" applyFont="1" applyFill="1" applyProtection="1"/>
    <xf numFmtId="0" fontId="2" fillId="4" borderId="0" xfId="0" applyFont="1" applyFill="1" applyBorder="1" applyProtection="1"/>
    <xf numFmtId="164" fontId="1" fillId="2" borderId="1" xfId="0" applyNumberFormat="1" applyFont="1" applyFill="1" applyBorder="1" applyProtection="1"/>
    <xf numFmtId="16" fontId="1" fillId="4" borderId="0" xfId="0" applyNumberFormat="1" applyFont="1" applyFill="1" applyBorder="1" applyProtection="1"/>
    <xf numFmtId="0" fontId="2" fillId="4" borderId="0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Protection="1"/>
    <xf numFmtId="2" fontId="1" fillId="2" borderId="1" xfId="0" applyNumberFormat="1" applyFont="1" applyFill="1" applyBorder="1" applyProtection="1"/>
    <xf numFmtId="165" fontId="1" fillId="4" borderId="1" xfId="0" applyNumberFormat="1" applyFont="1" applyFill="1" applyBorder="1" applyProtection="1"/>
    <xf numFmtId="165" fontId="1" fillId="2" borderId="1" xfId="0" applyNumberFormat="1" applyFont="1" applyFill="1" applyBorder="1" applyProtection="1"/>
    <xf numFmtId="0" fontId="12" fillId="4" borderId="0" xfId="0" applyFont="1" applyFill="1" applyBorder="1" applyAlignment="1" applyProtection="1">
      <alignment horizontal="left"/>
    </xf>
    <xf numFmtId="0" fontId="14" fillId="4" borderId="0" xfId="0" applyFont="1" applyFill="1" applyProtection="1"/>
    <xf numFmtId="0" fontId="11" fillId="4" borderId="0" xfId="0" applyFont="1" applyFill="1" applyAlignment="1" applyProtection="1">
      <alignment wrapText="1"/>
    </xf>
    <xf numFmtId="0" fontId="15" fillId="4" borderId="0" xfId="1" applyFont="1" applyFill="1" applyAlignment="1" applyProtection="1"/>
    <xf numFmtId="0" fontId="9" fillId="4" borderId="0" xfId="1" applyFont="1" applyFill="1" applyAlignment="1" applyProtection="1">
      <alignment wrapText="1"/>
    </xf>
    <xf numFmtId="0" fontId="14" fillId="4" borderId="0" xfId="0" applyFont="1" applyFill="1" applyAlignment="1" applyProtection="1"/>
    <xf numFmtId="164" fontId="1" fillId="4" borderId="0" xfId="0" applyNumberFormat="1" applyFont="1" applyFill="1" applyBorder="1" applyProtection="1"/>
    <xf numFmtId="0" fontId="1" fillId="4" borderId="0" xfId="0" applyFont="1" applyFill="1" applyAlignment="1" applyProtection="1"/>
    <xf numFmtId="0" fontId="1" fillId="3" borderId="0" xfId="0" applyFont="1" applyFill="1" applyProtection="1"/>
    <xf numFmtId="0" fontId="0" fillId="4" borderId="0" xfId="0" applyFill="1" applyBorder="1" applyAlignment="1" applyProtection="1"/>
    <xf numFmtId="0" fontId="1" fillId="4" borderId="0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right"/>
    </xf>
    <xf numFmtId="164" fontId="1" fillId="5" borderId="1" xfId="0" applyNumberFormat="1" applyFont="1" applyFill="1" applyBorder="1" applyProtection="1"/>
    <xf numFmtId="165" fontId="1" fillId="5" borderId="1" xfId="0" applyNumberFormat="1" applyFont="1" applyFill="1" applyBorder="1" applyProtection="1"/>
    <xf numFmtId="0" fontId="1" fillId="4" borderId="1" xfId="0" applyFont="1" applyFill="1" applyBorder="1" applyProtection="1"/>
    <xf numFmtId="0" fontId="1" fillId="0" borderId="0" xfId="0" applyFont="1" applyFill="1" applyProtection="1"/>
    <xf numFmtId="0" fontId="1" fillId="3" borderId="0" xfId="0" applyFont="1" applyFill="1" applyBorder="1" applyAlignment="1" applyProtection="1">
      <alignment horizontal="left" vertical="top" wrapText="1"/>
    </xf>
    <xf numFmtId="0" fontId="1" fillId="4" borderId="0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left" vertical="top" wrapText="1"/>
    </xf>
    <xf numFmtId="0" fontId="1" fillId="4" borderId="0" xfId="0" applyFont="1" applyFill="1" applyAlignment="1" applyProtection="1">
      <alignment horizontal="left" vertical="top" wrapText="1"/>
    </xf>
    <xf numFmtId="0" fontId="1" fillId="3" borderId="0" xfId="0" applyFont="1" applyFill="1" applyAlignment="1" applyProtection="1">
      <alignment horizontal="left" vertical="top" wrapText="1"/>
    </xf>
    <xf numFmtId="0" fontId="1" fillId="5" borderId="1" xfId="0" applyFont="1" applyFill="1" applyBorder="1" applyProtection="1"/>
    <xf numFmtId="165" fontId="2" fillId="4" borderId="1" xfId="0" applyNumberFormat="1" applyFont="1" applyFill="1" applyBorder="1" applyAlignment="1" applyProtection="1">
      <alignment horizontal="center" vertical="top" wrapText="1"/>
    </xf>
    <xf numFmtId="0" fontId="1" fillId="3" borderId="0" xfId="0" applyFont="1" applyFill="1" applyAlignment="1" applyProtection="1"/>
    <xf numFmtId="0" fontId="1" fillId="4" borderId="0" xfId="0" applyFont="1" applyFill="1" applyBorder="1" applyAlignment="1" applyProtection="1"/>
    <xf numFmtId="165" fontId="2" fillId="5" borderId="1" xfId="0" applyNumberFormat="1" applyFont="1" applyFill="1" applyBorder="1" applyAlignment="1" applyProtection="1">
      <alignment horizontal="center" vertical="top" wrapText="1"/>
    </xf>
    <xf numFmtId="0" fontId="20" fillId="4" borderId="0" xfId="0" applyFont="1" applyFill="1" applyBorder="1" applyAlignment="1" applyProtection="1">
      <alignment horizontal="center" vertical="top" wrapText="1"/>
    </xf>
    <xf numFmtId="165" fontId="20" fillId="4" borderId="0" xfId="0" applyNumberFormat="1" applyFont="1" applyFill="1" applyBorder="1" applyAlignment="1" applyProtection="1">
      <alignment horizontal="center" vertical="top" wrapText="1"/>
    </xf>
    <xf numFmtId="0" fontId="1" fillId="5" borderId="1" xfId="0" applyFont="1" applyFill="1" applyBorder="1" applyAlignment="1" applyProtection="1">
      <alignment horizontal="center" vertical="top" wrapText="1"/>
    </xf>
    <xf numFmtId="0" fontId="1" fillId="4" borderId="0" xfId="0" applyFont="1" applyFill="1" applyProtection="1">
      <protection locked="0"/>
    </xf>
    <xf numFmtId="0" fontId="2" fillId="4" borderId="1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1" fillId="4" borderId="0" xfId="0" applyFont="1" applyFill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1" fillId="4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Alignment="1" applyProtection="1">
      <alignment vertical="top" wrapText="1"/>
    </xf>
    <xf numFmtId="0" fontId="11" fillId="0" borderId="0" xfId="0" applyFont="1" applyProtection="1"/>
    <xf numFmtId="0" fontId="9" fillId="4" borderId="0" xfId="0" applyFont="1" applyFill="1" applyAlignment="1" applyProtection="1">
      <alignment wrapText="1"/>
    </xf>
    <xf numFmtId="0" fontId="11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64" fontId="1" fillId="2" borderId="2" xfId="0" applyNumberFormat="1" applyFont="1" applyFill="1" applyBorder="1" applyAlignment="1" applyProtection="1">
      <alignment horizontal="left"/>
    </xf>
    <xf numFmtId="164" fontId="1" fillId="2" borderId="3" xfId="0" applyNumberFormat="1" applyFont="1" applyFill="1" applyBorder="1" applyAlignment="1" applyProtection="1">
      <alignment horizontal="left"/>
    </xf>
    <xf numFmtId="0" fontId="0" fillId="0" borderId="4" xfId="0" applyBorder="1" applyAlignment="1" applyProtection="1"/>
    <xf numFmtId="164" fontId="1" fillId="2" borderId="2" xfId="0" applyNumberFormat="1" applyFont="1" applyFill="1" applyBorder="1" applyAlignment="1" applyProtection="1">
      <alignment horizontal="left"/>
      <protection locked="0"/>
    </xf>
    <xf numFmtId="164" fontId="1" fillId="2" borderId="3" xfId="0" applyNumberFormat="1" applyFont="1" applyFill="1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0" fontId="0" fillId="0" borderId="0" xfId="0" applyBorder="1"/>
    <xf numFmtId="0" fontId="11" fillId="0" borderId="0" xfId="0" applyFont="1" applyBorder="1" applyAlignment="1" applyProtection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egaCalc (Solids)'!A1"/><Relationship Id="rId2" Type="http://schemas.openxmlformats.org/officeDocument/2006/relationships/hyperlink" Target="#Contact_us"/><Relationship Id="rId1" Type="http://schemas.openxmlformats.org/officeDocument/2006/relationships/image" Target="../media/image1.png"/><Relationship Id="rId5" Type="http://schemas.openxmlformats.org/officeDocument/2006/relationships/hyperlink" Target="#'MegaCalc (Liquids)'!A1"/><Relationship Id="rId4" Type="http://schemas.openxmlformats.org/officeDocument/2006/relationships/hyperlink" Target="#Instructio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4" Type="http://schemas.openxmlformats.org/officeDocument/2006/relationships/hyperlink" Target="#'MegaCalc (Solids)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3.png"/><Relationship Id="rId4" Type="http://schemas.openxmlformats.org/officeDocument/2006/relationships/hyperlink" Target="#'MegaCalc (Liquids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4112</xdr:rowOff>
    </xdr:from>
    <xdr:to>
      <xdr:col>15</xdr:col>
      <xdr:colOff>0</xdr:colOff>
      <xdr:row>6</xdr:row>
      <xdr:rowOff>119712</xdr:rowOff>
    </xdr:to>
    <xdr:pic>
      <xdr:nvPicPr>
        <xdr:cNvPr id="6737" name="Picture 80">
          <a:extLst>
            <a:ext uri="{FF2B5EF4-FFF2-40B4-BE49-F238E27FC236}">
              <a16:creationId xmlns:a16="http://schemas.microsoft.com/office/drawing/2014/main" id="{50B1CFE4-391F-439E-AB97-40EDE658C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2400" y="99362"/>
          <a:ext cx="8458200" cy="137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457200</xdr:colOff>
      <xdr:row>13</xdr:row>
      <xdr:rowOff>238125</xdr:rowOff>
    </xdr:from>
    <xdr:to>
      <xdr:col>3</xdr:col>
      <xdr:colOff>457200</xdr:colOff>
      <xdr:row>14</xdr:row>
      <xdr:rowOff>28575</xdr:rowOff>
    </xdr:to>
    <xdr:sp macro="" textlink="">
      <xdr:nvSpPr>
        <xdr:cNvPr id="6738" name="Line 10">
          <a:extLst>
            <a:ext uri="{FF2B5EF4-FFF2-40B4-BE49-F238E27FC236}">
              <a16:creationId xmlns:a16="http://schemas.microsoft.com/office/drawing/2014/main" id="{1F3D2855-3179-4D47-9640-72E92E22C1C0}"/>
            </a:ext>
          </a:extLst>
        </xdr:cNvPr>
        <xdr:cNvSpPr>
          <a:spLocks noChangeShapeType="1"/>
        </xdr:cNvSpPr>
      </xdr:nvSpPr>
      <xdr:spPr bwMode="auto">
        <a:xfrm>
          <a:off x="1228725" y="3933825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12</xdr:row>
      <xdr:rowOff>104775</xdr:rowOff>
    </xdr:from>
    <xdr:to>
      <xdr:col>6</xdr:col>
      <xdr:colOff>95250</xdr:colOff>
      <xdr:row>13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8C16F5C3-40D3-4762-934E-77865956F616}"/>
            </a:ext>
          </a:extLst>
        </xdr:cNvPr>
        <xdr:cNvSpPr>
          <a:spLocks noChangeArrowheads="1"/>
        </xdr:cNvSpPr>
      </xdr:nvSpPr>
      <xdr:spPr bwMode="auto">
        <a:xfrm>
          <a:off x="685800" y="3609975"/>
          <a:ext cx="28003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GB"/>
        </a:p>
      </xdr:txBody>
    </xdr:sp>
    <xdr:clientData/>
  </xdr:twoCellAnchor>
  <xdr:twoCellAnchor>
    <xdr:from>
      <xdr:col>12</xdr:col>
      <xdr:colOff>9525</xdr:colOff>
      <xdr:row>24</xdr:row>
      <xdr:rowOff>57150</xdr:rowOff>
    </xdr:from>
    <xdr:to>
      <xdr:col>12</xdr:col>
      <xdr:colOff>9525</xdr:colOff>
      <xdr:row>29</xdr:row>
      <xdr:rowOff>19050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7DC6BBA7-7C89-467A-A2C5-31D4B39D9A99}"/>
            </a:ext>
          </a:extLst>
        </xdr:cNvPr>
        <xdr:cNvSpPr>
          <a:spLocks noChangeArrowheads="1"/>
        </xdr:cNvSpPr>
      </xdr:nvSpPr>
      <xdr:spPr bwMode="auto">
        <a:xfrm>
          <a:off x="6753225" y="6734175"/>
          <a:ext cx="0" cy="1323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GB"/>
        </a:p>
      </xdr:txBody>
    </xdr:sp>
    <xdr:clientData/>
  </xdr:twoCellAnchor>
  <xdr:twoCellAnchor>
    <xdr:from>
      <xdr:col>13</xdr:col>
      <xdr:colOff>9525</xdr:colOff>
      <xdr:row>18</xdr:row>
      <xdr:rowOff>133350</xdr:rowOff>
    </xdr:from>
    <xdr:to>
      <xdr:col>13</xdr:col>
      <xdr:colOff>9525</xdr:colOff>
      <xdr:row>23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99A78B31-8F71-4D50-A70A-F49DE71AA6A1}"/>
            </a:ext>
          </a:extLst>
        </xdr:cNvPr>
        <xdr:cNvSpPr>
          <a:spLocks noChangeArrowheads="1"/>
        </xdr:cNvSpPr>
      </xdr:nvSpPr>
      <xdr:spPr bwMode="auto">
        <a:xfrm>
          <a:off x="7439025" y="5667375"/>
          <a:ext cx="0" cy="847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GB"/>
        </a:p>
      </xdr:txBody>
    </xdr:sp>
    <xdr:clientData/>
  </xdr:twoCellAnchor>
  <xdr:twoCellAnchor>
    <xdr:from>
      <xdr:col>13</xdr:col>
      <xdr:colOff>9525</xdr:colOff>
      <xdr:row>7</xdr:row>
      <xdr:rowOff>47625</xdr:rowOff>
    </xdr:from>
    <xdr:to>
      <xdr:col>13</xdr:col>
      <xdr:colOff>9525</xdr:colOff>
      <xdr:row>7</xdr:row>
      <xdr:rowOff>266700</xdr:rowOff>
    </xdr:to>
    <xdr:sp macro="" textlink="">
      <xdr:nvSpPr>
        <xdr:cNvPr id="6181" name="Text 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638854-7596-450A-9CE1-E6F24B134C4D}"/>
            </a:ext>
          </a:extLst>
        </xdr:cNvPr>
        <xdr:cNvSpPr txBox="1">
          <a:spLocks noChangeArrowheads="1"/>
        </xdr:cNvSpPr>
      </xdr:nvSpPr>
      <xdr:spPr bwMode="auto">
        <a:xfrm>
          <a:off x="7439025" y="1943100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13</xdr:col>
      <xdr:colOff>9525</xdr:colOff>
      <xdr:row>7</xdr:row>
      <xdr:rowOff>85725</xdr:rowOff>
    </xdr:from>
    <xdr:to>
      <xdr:col>13</xdr:col>
      <xdr:colOff>9525</xdr:colOff>
      <xdr:row>7</xdr:row>
      <xdr:rowOff>85725</xdr:rowOff>
    </xdr:to>
    <xdr:sp macro="" textlink="">
      <xdr:nvSpPr>
        <xdr:cNvPr id="6743" name="Line 38">
          <a:extLst>
            <a:ext uri="{FF2B5EF4-FFF2-40B4-BE49-F238E27FC236}">
              <a16:creationId xmlns:a16="http://schemas.microsoft.com/office/drawing/2014/main" id="{83542A7C-7891-4D86-ADF0-F199DFAC3A06}"/>
            </a:ext>
          </a:extLst>
        </xdr:cNvPr>
        <xdr:cNvSpPr>
          <a:spLocks noChangeShapeType="1"/>
        </xdr:cNvSpPr>
      </xdr:nvSpPr>
      <xdr:spPr bwMode="auto">
        <a:xfrm>
          <a:off x="7439025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85725</xdr:rowOff>
    </xdr:from>
    <xdr:to>
      <xdr:col>13</xdr:col>
      <xdr:colOff>9525</xdr:colOff>
      <xdr:row>7</xdr:row>
      <xdr:rowOff>85725</xdr:rowOff>
    </xdr:to>
    <xdr:sp macro="" textlink="">
      <xdr:nvSpPr>
        <xdr:cNvPr id="6744" name="Line 39">
          <a:extLst>
            <a:ext uri="{FF2B5EF4-FFF2-40B4-BE49-F238E27FC236}">
              <a16:creationId xmlns:a16="http://schemas.microsoft.com/office/drawing/2014/main" id="{F8D9C0BA-75F5-4F67-8745-FEBBCB9B6D45}"/>
            </a:ext>
          </a:extLst>
        </xdr:cNvPr>
        <xdr:cNvSpPr>
          <a:spLocks noChangeShapeType="1"/>
        </xdr:cNvSpPr>
      </xdr:nvSpPr>
      <xdr:spPr bwMode="auto">
        <a:xfrm flipH="1">
          <a:off x="7439025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85725</xdr:rowOff>
    </xdr:from>
    <xdr:to>
      <xdr:col>13</xdr:col>
      <xdr:colOff>9525</xdr:colOff>
      <xdr:row>7</xdr:row>
      <xdr:rowOff>85725</xdr:rowOff>
    </xdr:to>
    <xdr:sp macro="" textlink="">
      <xdr:nvSpPr>
        <xdr:cNvPr id="6745" name="Line 40">
          <a:extLst>
            <a:ext uri="{FF2B5EF4-FFF2-40B4-BE49-F238E27FC236}">
              <a16:creationId xmlns:a16="http://schemas.microsoft.com/office/drawing/2014/main" id="{036D1E3F-4845-4AB2-BCAC-D0424E533C72}"/>
            </a:ext>
          </a:extLst>
        </xdr:cNvPr>
        <xdr:cNvSpPr>
          <a:spLocks noChangeShapeType="1"/>
        </xdr:cNvSpPr>
      </xdr:nvSpPr>
      <xdr:spPr bwMode="auto">
        <a:xfrm flipH="1">
          <a:off x="7439025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12</xdr:col>
      <xdr:colOff>180974</xdr:colOff>
      <xdr:row>6</xdr:row>
      <xdr:rowOff>295275</xdr:rowOff>
    </xdr:from>
    <xdr:to>
      <xdr:col>14</xdr:col>
      <xdr:colOff>209549</xdr:colOff>
      <xdr:row>6</xdr:row>
      <xdr:rowOff>485775</xdr:rowOff>
    </xdr:to>
    <xdr:sp macro="" textlink="">
      <xdr:nvSpPr>
        <xdr:cNvPr id="6185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89E349-65E0-498D-82C7-518E2B004534}"/>
            </a:ext>
          </a:extLst>
        </xdr:cNvPr>
        <xdr:cNvSpPr txBox="1">
          <a:spLocks noChangeArrowheads="1"/>
        </xdr:cNvSpPr>
      </xdr:nvSpPr>
      <xdr:spPr bwMode="auto">
        <a:xfrm>
          <a:off x="6924674" y="1647825"/>
          <a:ext cx="14478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 (SOLIDS)</a:t>
          </a:r>
          <a:endParaRPr lang="en-GB"/>
        </a:p>
      </xdr:txBody>
    </xdr:sp>
    <xdr:clientData fPrintsWithSheet="0"/>
  </xdr:twoCellAnchor>
  <xdr:twoCellAnchor>
    <xdr:from>
      <xdr:col>2</xdr:col>
      <xdr:colOff>47625</xdr:colOff>
      <xdr:row>50</xdr:row>
      <xdr:rowOff>152400</xdr:rowOff>
    </xdr:from>
    <xdr:to>
      <xdr:col>4</xdr:col>
      <xdr:colOff>9525</xdr:colOff>
      <xdr:row>51</xdr:row>
      <xdr:rowOff>142875</xdr:rowOff>
    </xdr:to>
    <xdr:sp macro="" textlink="">
      <xdr:nvSpPr>
        <xdr:cNvPr id="6188" name="Text Box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245868-E53A-4B0C-AE6B-847F82434859}"/>
            </a:ext>
          </a:extLst>
        </xdr:cNvPr>
        <xdr:cNvSpPr txBox="1">
          <a:spLocks noChangeArrowheads="1"/>
        </xdr:cNvSpPr>
      </xdr:nvSpPr>
      <xdr:spPr bwMode="auto">
        <a:xfrm>
          <a:off x="352425" y="13144500"/>
          <a:ext cx="15240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12</xdr:col>
      <xdr:colOff>180974</xdr:colOff>
      <xdr:row>7</xdr:row>
      <xdr:rowOff>133350</xdr:rowOff>
    </xdr:from>
    <xdr:to>
      <xdr:col>13</xdr:col>
      <xdr:colOff>666749</xdr:colOff>
      <xdr:row>7</xdr:row>
      <xdr:rowOff>352425</xdr:rowOff>
    </xdr:to>
    <xdr:sp macro="" textlink="">
      <xdr:nvSpPr>
        <xdr:cNvPr id="6213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2E22EA-EB6D-4B41-A5D3-986346A37D97}"/>
            </a:ext>
          </a:extLst>
        </xdr:cNvPr>
        <xdr:cNvSpPr txBox="1">
          <a:spLocks noChangeArrowheads="1"/>
        </xdr:cNvSpPr>
      </xdr:nvSpPr>
      <xdr:spPr bwMode="auto">
        <a:xfrm>
          <a:off x="6924674" y="2028825"/>
          <a:ext cx="11715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3</xdr:col>
      <xdr:colOff>666750</xdr:colOff>
      <xdr:row>28</xdr:row>
      <xdr:rowOff>85725</xdr:rowOff>
    </xdr:from>
    <xdr:to>
      <xdr:col>5</xdr:col>
      <xdr:colOff>19050</xdr:colOff>
      <xdr:row>31</xdr:row>
      <xdr:rowOff>0</xdr:rowOff>
    </xdr:to>
    <xdr:cxnSp macro="">
      <xdr:nvCxnSpPr>
        <xdr:cNvPr id="6750" name="AutoShape 98">
          <a:extLst>
            <a:ext uri="{FF2B5EF4-FFF2-40B4-BE49-F238E27FC236}">
              <a16:creationId xmlns:a16="http://schemas.microsoft.com/office/drawing/2014/main" id="{0B86C38B-F7DA-4250-BCE5-2E28C490A85D}"/>
            </a:ext>
          </a:extLst>
        </xdr:cNvPr>
        <xdr:cNvCxnSpPr>
          <a:cxnSpLocks noChangeShapeType="1"/>
          <a:stCxn id="6157" idx="0"/>
        </xdr:cNvCxnSpPr>
      </xdr:nvCxnSpPr>
      <xdr:spPr bwMode="auto">
        <a:xfrm flipV="1">
          <a:off x="1438275" y="7743825"/>
          <a:ext cx="1209675" cy="4857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561975</xdr:colOff>
      <xdr:row>13</xdr:row>
      <xdr:rowOff>552450</xdr:rowOff>
    </xdr:from>
    <xdr:to>
      <xdr:col>7</xdr:col>
      <xdr:colOff>209550</xdr:colOff>
      <xdr:row>17</xdr:row>
      <xdr:rowOff>495300</xdr:rowOff>
    </xdr:to>
    <xdr:cxnSp macro="">
      <xdr:nvCxnSpPr>
        <xdr:cNvPr id="6751" name="AutoShape 99">
          <a:extLst>
            <a:ext uri="{FF2B5EF4-FFF2-40B4-BE49-F238E27FC236}">
              <a16:creationId xmlns:a16="http://schemas.microsoft.com/office/drawing/2014/main" id="{E9C6B6D0-03B1-4996-921D-235CA7024D7B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3190875" y="4248150"/>
          <a:ext cx="1171575" cy="1095375"/>
        </a:xfrm>
        <a:prstGeom prst="straightConnector1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2</xdr:col>
      <xdr:colOff>47625</xdr:colOff>
      <xdr:row>31</xdr:row>
      <xdr:rowOff>0</xdr:rowOff>
    </xdr:from>
    <xdr:to>
      <xdr:col>4</xdr:col>
      <xdr:colOff>647700</xdr:colOff>
      <xdr:row>36</xdr:row>
      <xdr:rowOff>9525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09BEED9E-D1F3-455A-9008-0DCE789D8462}"/>
            </a:ext>
          </a:extLst>
        </xdr:cNvPr>
        <xdr:cNvSpPr>
          <a:spLocks noChangeArrowheads="1"/>
        </xdr:cNvSpPr>
      </xdr:nvSpPr>
      <xdr:spPr bwMode="auto">
        <a:xfrm>
          <a:off x="352425" y="8420100"/>
          <a:ext cx="2162175" cy="962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Absorbance values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Enter absorbance values for the Free Phosphorus and Total Phosphorus samples.</a:t>
          </a:r>
          <a:endParaRPr lang="en-GB"/>
        </a:p>
      </xdr:txBody>
    </xdr:sp>
    <xdr:clientData/>
  </xdr:twoCellAnchor>
  <xdr:twoCellAnchor>
    <xdr:from>
      <xdr:col>6</xdr:col>
      <xdr:colOff>638175</xdr:colOff>
      <xdr:row>33</xdr:row>
      <xdr:rowOff>114300</xdr:rowOff>
    </xdr:from>
    <xdr:to>
      <xdr:col>13</xdr:col>
      <xdr:colOff>209550</xdr:colOff>
      <xdr:row>37</xdr:row>
      <xdr:rowOff>95250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20E92CE8-3293-48F6-BFB0-2920EF22C73D}"/>
            </a:ext>
          </a:extLst>
        </xdr:cNvPr>
        <xdr:cNvSpPr>
          <a:spLocks noChangeArrowheads="1"/>
        </xdr:cNvSpPr>
      </xdr:nvSpPr>
      <xdr:spPr bwMode="auto">
        <a:xfrm>
          <a:off x="4029075" y="8915400"/>
          <a:ext cx="3609975" cy="742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 Extraction volume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total extraction volume other than 20 mL is used, enter the new extraction volume.</a:t>
          </a:r>
          <a:endParaRPr lang="en-GB"/>
        </a:p>
      </xdr:txBody>
    </xdr:sp>
    <xdr:clientData/>
  </xdr:twoCellAnchor>
  <xdr:twoCellAnchor>
    <xdr:from>
      <xdr:col>2</xdr:col>
      <xdr:colOff>47625</xdr:colOff>
      <xdr:row>37</xdr:row>
      <xdr:rowOff>66675</xdr:rowOff>
    </xdr:from>
    <xdr:to>
      <xdr:col>4</xdr:col>
      <xdr:colOff>647700</xdr:colOff>
      <xdr:row>41</xdr:row>
      <xdr:rowOff>295275</xdr:rowOff>
    </xdr:to>
    <xdr:sp macro="" textlink="">
      <xdr:nvSpPr>
        <xdr:cNvPr id="6232" name="Rectangle 88">
          <a:extLst>
            <a:ext uri="{FF2B5EF4-FFF2-40B4-BE49-F238E27FC236}">
              <a16:creationId xmlns:a16="http://schemas.microsoft.com/office/drawing/2014/main" id="{9F6B3D87-A73A-4FBC-8050-2670F526EA54}"/>
            </a:ext>
          </a:extLst>
        </xdr:cNvPr>
        <xdr:cNvSpPr>
          <a:spLocks noChangeArrowheads="1"/>
        </xdr:cNvSpPr>
      </xdr:nvSpPr>
      <xdr:spPr bwMode="auto">
        <a:xfrm>
          <a:off x="352425" y="9629775"/>
          <a:ext cx="216217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Sample extract weight or volume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sample weight or volume other than 1 g or 1 mL, respectively, is used in the extraction step enter the new weight or volume.</a:t>
          </a:r>
          <a:endParaRPr lang="en-GB"/>
        </a:p>
      </xdr:txBody>
    </xdr:sp>
    <xdr:clientData/>
  </xdr:twoCellAnchor>
  <xdr:twoCellAnchor>
    <xdr:from>
      <xdr:col>7</xdr:col>
      <xdr:colOff>209550</xdr:colOff>
      <xdr:row>13</xdr:row>
      <xdr:rowOff>66675</xdr:rowOff>
    </xdr:from>
    <xdr:to>
      <xdr:col>14</xdr:col>
      <xdr:colOff>171450</xdr:colOff>
      <xdr:row>15</xdr:row>
      <xdr:rowOff>257175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D648EE8F-1027-4792-9E3D-53B48D3CEB40}"/>
            </a:ext>
          </a:extLst>
        </xdr:cNvPr>
        <xdr:cNvSpPr>
          <a:spLocks noChangeArrowheads="1"/>
        </xdr:cNvSpPr>
      </xdr:nvSpPr>
      <xdr:spPr bwMode="auto">
        <a:xfrm>
          <a:off x="4362450" y="3762375"/>
          <a:ext cx="3971925" cy="962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standards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duplicate standards have been run, insert both sets of data and the program will automatically use the average values. If a single set of values are input, these will be used.  If different concentrations of standards have been used, enter the concentrations.</a:t>
          </a:r>
          <a:endParaRPr lang="en-GB"/>
        </a:p>
      </xdr:txBody>
    </xdr:sp>
    <xdr:clientData/>
  </xdr:twoCellAnchor>
  <xdr:twoCellAnchor>
    <xdr:from>
      <xdr:col>5</xdr:col>
      <xdr:colOff>733425</xdr:colOff>
      <xdr:row>13</xdr:row>
      <xdr:rowOff>552450</xdr:rowOff>
    </xdr:from>
    <xdr:to>
      <xdr:col>7</xdr:col>
      <xdr:colOff>209550</xdr:colOff>
      <xdr:row>20</xdr:row>
      <xdr:rowOff>19050</xdr:rowOff>
    </xdr:to>
    <xdr:cxnSp macro="">
      <xdr:nvCxnSpPr>
        <xdr:cNvPr id="6756" name="AutoShape 104">
          <a:extLst>
            <a:ext uri="{FF2B5EF4-FFF2-40B4-BE49-F238E27FC236}">
              <a16:creationId xmlns:a16="http://schemas.microsoft.com/office/drawing/2014/main" id="{68047F5F-3AE7-4263-A4B4-67F39E06CB70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3362325" y="4248150"/>
          <a:ext cx="1000125" cy="14954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647700</xdr:colOff>
      <xdr:row>29</xdr:row>
      <xdr:rowOff>95250</xdr:rowOff>
    </xdr:from>
    <xdr:to>
      <xdr:col>6</xdr:col>
      <xdr:colOff>438150</xdr:colOff>
      <xdr:row>39</xdr:row>
      <xdr:rowOff>180975</xdr:rowOff>
    </xdr:to>
    <xdr:cxnSp macro="">
      <xdr:nvCxnSpPr>
        <xdr:cNvPr id="6757" name="AutoShape 105">
          <a:extLst>
            <a:ext uri="{FF2B5EF4-FFF2-40B4-BE49-F238E27FC236}">
              <a16:creationId xmlns:a16="http://schemas.microsoft.com/office/drawing/2014/main" id="{9DDA64A3-689A-4CFF-8352-81FCD89FA144}"/>
            </a:ext>
          </a:extLst>
        </xdr:cNvPr>
        <xdr:cNvCxnSpPr>
          <a:cxnSpLocks noChangeShapeType="1"/>
          <a:stCxn id="6232" idx="3"/>
        </xdr:cNvCxnSpPr>
      </xdr:nvCxnSpPr>
      <xdr:spPr bwMode="auto">
        <a:xfrm flipV="1">
          <a:off x="2514600" y="7943850"/>
          <a:ext cx="1314450" cy="19907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447675</xdr:colOff>
      <xdr:row>29</xdr:row>
      <xdr:rowOff>95250</xdr:rowOff>
    </xdr:from>
    <xdr:to>
      <xdr:col>10</xdr:col>
      <xdr:colOff>9525</xdr:colOff>
      <xdr:row>33</xdr:row>
      <xdr:rowOff>114300</xdr:rowOff>
    </xdr:to>
    <xdr:cxnSp macro="">
      <xdr:nvCxnSpPr>
        <xdr:cNvPr id="6758" name="AutoShape 106">
          <a:extLst>
            <a:ext uri="{FF2B5EF4-FFF2-40B4-BE49-F238E27FC236}">
              <a16:creationId xmlns:a16="http://schemas.microsoft.com/office/drawing/2014/main" id="{98C0A72B-B3B6-4C90-9C7A-A8124AE7B6C9}"/>
            </a:ext>
          </a:extLst>
        </xdr:cNvPr>
        <xdr:cNvCxnSpPr>
          <a:cxnSpLocks noChangeShapeType="1"/>
          <a:stCxn id="6209" idx="0"/>
        </xdr:cNvCxnSpPr>
      </xdr:nvCxnSpPr>
      <xdr:spPr bwMode="auto">
        <a:xfrm flipH="1" flipV="1">
          <a:off x="4600575" y="7943850"/>
          <a:ext cx="1238250" cy="7810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180974</xdr:colOff>
      <xdr:row>6</xdr:row>
      <xdr:rowOff>485775</xdr:rowOff>
    </xdr:from>
    <xdr:to>
      <xdr:col>14</xdr:col>
      <xdr:colOff>447674</xdr:colOff>
      <xdr:row>7</xdr:row>
      <xdr:rowOff>133350</xdr:rowOff>
    </xdr:to>
    <xdr:sp macro="" textlink="">
      <xdr:nvSpPr>
        <xdr:cNvPr id="27" name="Text Box 4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3EFD874-2BB2-4EBF-83F1-65E70AFB5AC6}"/>
            </a:ext>
          </a:extLst>
        </xdr:cNvPr>
        <xdr:cNvSpPr txBox="1">
          <a:spLocks noChangeArrowheads="1"/>
        </xdr:cNvSpPr>
      </xdr:nvSpPr>
      <xdr:spPr bwMode="auto">
        <a:xfrm>
          <a:off x="6924674" y="1838325"/>
          <a:ext cx="16859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 (LIQUIDS)</a:t>
          </a:r>
          <a:endParaRPr lang="en-GB"/>
        </a:p>
      </xdr:txBody>
    </xdr:sp>
    <xdr:clientData fPrintsWithSheet="0"/>
  </xdr:twoCellAnchor>
  <xdr:twoCellAnchor>
    <xdr:from>
      <xdr:col>2</xdr:col>
      <xdr:colOff>38100</xdr:colOff>
      <xdr:row>8</xdr:row>
      <xdr:rowOff>66675</xdr:rowOff>
    </xdr:from>
    <xdr:to>
      <xdr:col>3</xdr:col>
      <xdr:colOff>1019175</xdr:colOff>
      <xdr:row>8</xdr:row>
      <xdr:rowOff>257175</xdr:rowOff>
    </xdr:to>
    <xdr:sp macro="" textlink="">
      <xdr:nvSpPr>
        <xdr:cNvPr id="28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44A25C-132C-4E07-B90E-875CE11378E1}"/>
            </a:ext>
          </a:extLst>
        </xdr:cNvPr>
        <xdr:cNvSpPr txBox="1">
          <a:spLocks noChangeArrowheads="1"/>
        </xdr:cNvSpPr>
      </xdr:nvSpPr>
      <xdr:spPr bwMode="auto">
        <a:xfrm>
          <a:off x="342900" y="2428875"/>
          <a:ext cx="14478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 (SOLIDS)</a:t>
          </a:r>
          <a:endParaRPr lang="en-GB"/>
        </a:p>
      </xdr:txBody>
    </xdr:sp>
    <xdr:clientData fPrintsWithSheet="0"/>
  </xdr:twoCellAnchor>
  <xdr:twoCellAnchor>
    <xdr:from>
      <xdr:col>4</xdr:col>
      <xdr:colOff>219075</xdr:colOff>
      <xdr:row>8</xdr:row>
      <xdr:rowOff>66675</xdr:rowOff>
    </xdr:from>
    <xdr:to>
      <xdr:col>6</xdr:col>
      <xdr:colOff>381000</xdr:colOff>
      <xdr:row>8</xdr:row>
      <xdr:rowOff>257175</xdr:rowOff>
    </xdr:to>
    <xdr:sp macro="" textlink="">
      <xdr:nvSpPr>
        <xdr:cNvPr id="29" name="Text Box 4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1FA0C84-1A3C-421F-9A15-E53984605694}"/>
            </a:ext>
          </a:extLst>
        </xdr:cNvPr>
        <xdr:cNvSpPr txBox="1">
          <a:spLocks noChangeArrowheads="1"/>
        </xdr:cNvSpPr>
      </xdr:nvSpPr>
      <xdr:spPr bwMode="auto">
        <a:xfrm>
          <a:off x="2085975" y="2428875"/>
          <a:ext cx="16859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 (LIQUIDS)</a:t>
          </a:r>
          <a:endParaRPr lang="en-GB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4512</xdr:rowOff>
    </xdr:from>
    <xdr:to>
      <xdr:col>22</xdr:col>
      <xdr:colOff>0</xdr:colOff>
      <xdr:row>2</xdr:row>
      <xdr:rowOff>81212</xdr:rowOff>
    </xdr:to>
    <xdr:pic>
      <xdr:nvPicPr>
        <xdr:cNvPr id="2342" name="Picture 44">
          <a:extLst>
            <a:ext uri="{FF2B5EF4-FFF2-40B4-BE49-F238E27FC236}">
              <a16:creationId xmlns:a16="http://schemas.microsoft.com/office/drawing/2014/main" id="{0BE3D0FE-E827-4800-98E8-810C4672A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99762"/>
          <a:ext cx="8277225" cy="134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685800</xdr:colOff>
      <xdr:row>3</xdr:row>
      <xdr:rowOff>28575</xdr:rowOff>
    </xdr:from>
    <xdr:to>
      <xdr:col>21</xdr:col>
      <xdr:colOff>971550</xdr:colOff>
      <xdr:row>5</xdr:row>
      <xdr:rowOff>104775</xdr:rowOff>
    </xdr:to>
    <xdr:grpSp>
      <xdr:nvGrpSpPr>
        <xdr:cNvPr id="2343" name="Group 64">
          <a:extLst>
            <a:ext uri="{FF2B5EF4-FFF2-40B4-BE49-F238E27FC236}">
              <a16:creationId xmlns:a16="http://schemas.microsoft.com/office/drawing/2014/main" id="{CC2EF0B3-EE8A-4801-9A32-CF90633C5752}"/>
            </a:ext>
          </a:extLst>
        </xdr:cNvPr>
        <xdr:cNvGrpSpPr>
          <a:grpSpLocks/>
        </xdr:cNvGrpSpPr>
      </xdr:nvGrpSpPr>
      <xdr:grpSpPr bwMode="auto">
        <a:xfrm>
          <a:off x="7219950" y="1581150"/>
          <a:ext cx="1047750" cy="457200"/>
          <a:chOff x="758" y="166"/>
          <a:chExt cx="110" cy="48"/>
        </a:xfrm>
      </xdr:grpSpPr>
      <xdr:sp macro="" textlink="">
        <xdr:nvSpPr>
          <xdr:cNvPr id="2075" name="Text Box 2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C2595C6-2521-4398-9845-E7D5541F50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8" y="166"/>
            <a:ext cx="108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Instructions</a:t>
            </a:r>
            <a:endParaRPr lang="en-GB"/>
          </a:p>
        </xdr:txBody>
      </xdr:sp>
      <xdr:sp macro="" textlink="">
        <xdr:nvSpPr>
          <xdr:cNvPr id="2076" name="Text Box 2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766461F-2452-4E8D-ABCE-644F2BF5B7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8" y="191"/>
            <a:ext cx="110" cy="2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Contact Us</a:t>
            </a:r>
            <a:endParaRPr lang="en-GB"/>
          </a:p>
        </xdr:txBody>
      </xdr:sp>
      <xdr:sp macro="" textlink="">
        <xdr:nvSpPr>
          <xdr:cNvPr id="2350" name="Line 29">
            <a:extLst>
              <a:ext uri="{FF2B5EF4-FFF2-40B4-BE49-F238E27FC236}">
                <a16:creationId xmlns:a16="http://schemas.microsoft.com/office/drawing/2014/main" id="{B2CEDC47-FEED-4CA2-BCDB-7F85708E8A05}"/>
              </a:ext>
            </a:extLst>
          </xdr:cNvPr>
          <xdr:cNvSpPr>
            <a:spLocks noChangeShapeType="1"/>
          </xdr:cNvSpPr>
        </xdr:nvSpPr>
        <xdr:spPr bwMode="auto">
          <a:xfrm>
            <a:off x="758" y="191"/>
            <a:ext cx="60" cy="0"/>
          </a:xfrm>
          <a:prstGeom prst="line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round/>
                <a:headEnd/>
                <a:tailEnd type="triangl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351" name="Line 30">
            <a:extLst>
              <a:ext uri="{FF2B5EF4-FFF2-40B4-BE49-F238E27FC236}">
                <a16:creationId xmlns:a16="http://schemas.microsoft.com/office/drawing/2014/main" id="{6FAC73DB-2B67-4DE0-B76B-BCE143872705}"/>
              </a:ext>
            </a:extLst>
          </xdr:cNvPr>
          <xdr:cNvSpPr>
            <a:spLocks noChangeShapeType="1"/>
          </xdr:cNvSpPr>
        </xdr:nvSpPr>
        <xdr:spPr bwMode="auto">
          <a:xfrm flipH="1">
            <a:off x="758" y="191"/>
            <a:ext cx="60" cy="0"/>
          </a:xfrm>
          <a:prstGeom prst="line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round/>
                <a:headEnd/>
                <a:tailEnd type="triangl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352" name="Line 31">
            <a:extLst>
              <a:ext uri="{FF2B5EF4-FFF2-40B4-BE49-F238E27FC236}">
                <a16:creationId xmlns:a16="http://schemas.microsoft.com/office/drawing/2014/main" id="{7A7E6BA4-DB4E-41BC-9921-E0685F8D8582}"/>
              </a:ext>
            </a:extLst>
          </xdr:cNvPr>
          <xdr:cNvSpPr>
            <a:spLocks noChangeShapeType="1"/>
          </xdr:cNvSpPr>
        </xdr:nvSpPr>
        <xdr:spPr bwMode="auto">
          <a:xfrm flipH="1">
            <a:off x="758" y="194"/>
            <a:ext cx="60" cy="0"/>
          </a:xfrm>
          <a:prstGeom prst="line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round/>
                <a:headEnd/>
                <a:tailEnd type="triangl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</xdr:col>
      <xdr:colOff>19050</xdr:colOff>
      <xdr:row>57</xdr:row>
      <xdr:rowOff>171450</xdr:rowOff>
    </xdr:from>
    <xdr:to>
      <xdr:col>4</xdr:col>
      <xdr:colOff>114300</xdr:colOff>
      <xdr:row>58</xdr:row>
      <xdr:rowOff>161925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E90BC9-F5E6-493C-9B5B-B2464FA84A0F}"/>
            </a:ext>
          </a:extLst>
        </xdr:cNvPr>
        <xdr:cNvSpPr txBox="1">
          <a:spLocks noChangeArrowheads="1"/>
        </xdr:cNvSpPr>
      </xdr:nvSpPr>
      <xdr:spPr bwMode="auto">
        <a:xfrm>
          <a:off x="247650" y="9277350"/>
          <a:ext cx="14954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12</xdr:col>
      <xdr:colOff>180975</xdr:colOff>
      <xdr:row>6</xdr:row>
      <xdr:rowOff>47625</xdr:rowOff>
    </xdr:from>
    <xdr:to>
      <xdr:col>12</xdr:col>
      <xdr:colOff>266700</xdr:colOff>
      <xdr:row>6</xdr:row>
      <xdr:rowOff>152400</xdr:rowOff>
    </xdr:to>
    <xdr:sp macro="" textlink="">
      <xdr:nvSpPr>
        <xdr:cNvPr id="2345" name="AutoShape 61">
          <a:extLst>
            <a:ext uri="{FF2B5EF4-FFF2-40B4-BE49-F238E27FC236}">
              <a16:creationId xmlns:a16="http://schemas.microsoft.com/office/drawing/2014/main" id="{2B2ABFCC-EF4F-4638-AD93-252704F4B4B6}"/>
            </a:ext>
          </a:extLst>
        </xdr:cNvPr>
        <xdr:cNvSpPr>
          <a:spLocks noChangeArrowheads="1"/>
        </xdr:cNvSpPr>
      </xdr:nvSpPr>
      <xdr:spPr bwMode="auto">
        <a:xfrm>
          <a:off x="4838700" y="2171700"/>
          <a:ext cx="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123825</xdr:colOff>
      <xdr:row>16</xdr:row>
      <xdr:rowOff>47625</xdr:rowOff>
    </xdr:from>
    <xdr:to>
      <xdr:col>12</xdr:col>
      <xdr:colOff>209550</xdr:colOff>
      <xdr:row>16</xdr:row>
      <xdr:rowOff>152400</xdr:rowOff>
    </xdr:to>
    <xdr:sp macro="" textlink="">
      <xdr:nvSpPr>
        <xdr:cNvPr id="2346" name="AutoShape 62">
          <a:extLst>
            <a:ext uri="{FF2B5EF4-FFF2-40B4-BE49-F238E27FC236}">
              <a16:creationId xmlns:a16="http://schemas.microsoft.com/office/drawing/2014/main" id="{2C2C2D40-5EEB-4B61-8D70-4E47BF467D37}"/>
            </a:ext>
          </a:extLst>
        </xdr:cNvPr>
        <xdr:cNvSpPr>
          <a:spLocks noChangeArrowheads="1"/>
        </xdr:cNvSpPr>
      </xdr:nvSpPr>
      <xdr:spPr bwMode="auto">
        <a:xfrm>
          <a:off x="4838700" y="4619625"/>
          <a:ext cx="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90237</xdr:rowOff>
    </xdr:from>
    <xdr:to>
      <xdr:col>22</xdr:col>
      <xdr:colOff>0</xdr:colOff>
      <xdr:row>2</xdr:row>
      <xdr:rowOff>71687</xdr:rowOff>
    </xdr:to>
    <xdr:pic>
      <xdr:nvPicPr>
        <xdr:cNvPr id="14501" name="Picture 44">
          <a:extLst>
            <a:ext uri="{FF2B5EF4-FFF2-40B4-BE49-F238E27FC236}">
              <a16:creationId xmlns:a16="http://schemas.microsoft.com/office/drawing/2014/main" id="{02EEE46E-E264-4BBF-A0D3-7E1F349ED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90237"/>
          <a:ext cx="8277225" cy="134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685800</xdr:colOff>
      <xdr:row>3</xdr:row>
      <xdr:rowOff>28575</xdr:rowOff>
    </xdr:from>
    <xdr:to>
      <xdr:col>21</xdr:col>
      <xdr:colOff>971550</xdr:colOff>
      <xdr:row>5</xdr:row>
      <xdr:rowOff>104775</xdr:rowOff>
    </xdr:to>
    <xdr:grpSp>
      <xdr:nvGrpSpPr>
        <xdr:cNvPr id="14502" name="Group 64">
          <a:extLst>
            <a:ext uri="{FF2B5EF4-FFF2-40B4-BE49-F238E27FC236}">
              <a16:creationId xmlns:a16="http://schemas.microsoft.com/office/drawing/2014/main" id="{D01168FF-2E0C-4798-87D8-9D7AD9CBF0DE}"/>
            </a:ext>
          </a:extLst>
        </xdr:cNvPr>
        <xdr:cNvGrpSpPr>
          <a:grpSpLocks/>
        </xdr:cNvGrpSpPr>
      </xdr:nvGrpSpPr>
      <xdr:grpSpPr bwMode="auto">
        <a:xfrm>
          <a:off x="7219950" y="1581150"/>
          <a:ext cx="1047750" cy="457200"/>
          <a:chOff x="758" y="166"/>
          <a:chExt cx="110" cy="48"/>
        </a:xfrm>
      </xdr:grpSpPr>
      <xdr:sp macro="" textlink="">
        <xdr:nvSpPr>
          <xdr:cNvPr id="6" name="Text Box 2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D57A9A2-96E3-4C4D-AF59-3F0ADD1207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8" y="166"/>
            <a:ext cx="108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Instructions</a:t>
            </a:r>
            <a:endParaRPr lang="en-GB"/>
          </a:p>
        </xdr:txBody>
      </xdr:sp>
      <xdr:sp macro="" textlink="">
        <xdr:nvSpPr>
          <xdr:cNvPr id="7" name="Text Box 2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65D6ECC-B44E-4E81-BB89-1D707DFAC6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8" y="191"/>
            <a:ext cx="110" cy="2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Contact Us</a:t>
            </a:r>
            <a:endParaRPr lang="en-GB"/>
          </a:p>
        </xdr:txBody>
      </xdr:sp>
      <xdr:sp macro="" textlink="">
        <xdr:nvSpPr>
          <xdr:cNvPr id="14509" name="Line 29">
            <a:extLst>
              <a:ext uri="{FF2B5EF4-FFF2-40B4-BE49-F238E27FC236}">
                <a16:creationId xmlns:a16="http://schemas.microsoft.com/office/drawing/2014/main" id="{C991D4EC-874E-4817-9E88-040AD27062DD}"/>
              </a:ext>
            </a:extLst>
          </xdr:cNvPr>
          <xdr:cNvSpPr>
            <a:spLocks noChangeShapeType="1"/>
          </xdr:cNvSpPr>
        </xdr:nvSpPr>
        <xdr:spPr bwMode="auto">
          <a:xfrm>
            <a:off x="758" y="191"/>
            <a:ext cx="60" cy="0"/>
          </a:xfrm>
          <a:prstGeom prst="line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round/>
                <a:headEnd/>
                <a:tailEnd type="triangl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4510" name="Line 30">
            <a:extLst>
              <a:ext uri="{FF2B5EF4-FFF2-40B4-BE49-F238E27FC236}">
                <a16:creationId xmlns:a16="http://schemas.microsoft.com/office/drawing/2014/main" id="{05E576A1-2D47-46B3-B16E-E9A79CB83971}"/>
              </a:ext>
            </a:extLst>
          </xdr:cNvPr>
          <xdr:cNvSpPr>
            <a:spLocks noChangeShapeType="1"/>
          </xdr:cNvSpPr>
        </xdr:nvSpPr>
        <xdr:spPr bwMode="auto">
          <a:xfrm flipH="1">
            <a:off x="758" y="191"/>
            <a:ext cx="60" cy="0"/>
          </a:xfrm>
          <a:prstGeom prst="line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round/>
                <a:headEnd/>
                <a:tailEnd type="triangl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4511" name="Line 31">
            <a:extLst>
              <a:ext uri="{FF2B5EF4-FFF2-40B4-BE49-F238E27FC236}">
                <a16:creationId xmlns:a16="http://schemas.microsoft.com/office/drawing/2014/main" id="{0EB536C3-A05E-4AEA-B327-9B4541AFD360}"/>
              </a:ext>
            </a:extLst>
          </xdr:cNvPr>
          <xdr:cNvSpPr>
            <a:spLocks noChangeShapeType="1"/>
          </xdr:cNvSpPr>
        </xdr:nvSpPr>
        <xdr:spPr bwMode="auto">
          <a:xfrm flipH="1">
            <a:off x="758" y="194"/>
            <a:ext cx="60" cy="0"/>
          </a:xfrm>
          <a:prstGeom prst="line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round/>
                <a:headEnd/>
                <a:tailEnd type="triangl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</xdr:col>
      <xdr:colOff>19050</xdr:colOff>
      <xdr:row>57</xdr:row>
      <xdr:rowOff>171450</xdr:rowOff>
    </xdr:from>
    <xdr:to>
      <xdr:col>4</xdr:col>
      <xdr:colOff>114300</xdr:colOff>
      <xdr:row>58</xdr:row>
      <xdr:rowOff>161925</xdr:rowOff>
    </xdr:to>
    <xdr:sp macro="" textlink="">
      <xdr:nvSpPr>
        <xdr:cNvPr id="1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6E58A0-3385-41B0-98F0-01CF871CD67F}"/>
            </a:ext>
          </a:extLst>
        </xdr:cNvPr>
        <xdr:cNvSpPr txBox="1">
          <a:spLocks noChangeArrowheads="1"/>
        </xdr:cNvSpPr>
      </xdr:nvSpPr>
      <xdr:spPr bwMode="auto">
        <a:xfrm>
          <a:off x="247650" y="9277350"/>
          <a:ext cx="14954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12</xdr:col>
      <xdr:colOff>180975</xdr:colOff>
      <xdr:row>6</xdr:row>
      <xdr:rowOff>47625</xdr:rowOff>
    </xdr:from>
    <xdr:to>
      <xdr:col>12</xdr:col>
      <xdr:colOff>266700</xdr:colOff>
      <xdr:row>6</xdr:row>
      <xdr:rowOff>152400</xdr:rowOff>
    </xdr:to>
    <xdr:sp macro="" textlink="">
      <xdr:nvSpPr>
        <xdr:cNvPr id="14504" name="AutoShape 61">
          <a:extLst>
            <a:ext uri="{FF2B5EF4-FFF2-40B4-BE49-F238E27FC236}">
              <a16:creationId xmlns:a16="http://schemas.microsoft.com/office/drawing/2014/main" id="{765EE9D3-9D90-4840-8E64-6B9A662A1083}"/>
            </a:ext>
          </a:extLst>
        </xdr:cNvPr>
        <xdr:cNvSpPr>
          <a:spLocks noChangeArrowheads="1"/>
        </xdr:cNvSpPr>
      </xdr:nvSpPr>
      <xdr:spPr bwMode="auto">
        <a:xfrm>
          <a:off x="4838700" y="2171700"/>
          <a:ext cx="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123825</xdr:colOff>
      <xdr:row>16</xdr:row>
      <xdr:rowOff>47625</xdr:rowOff>
    </xdr:from>
    <xdr:to>
      <xdr:col>12</xdr:col>
      <xdr:colOff>209550</xdr:colOff>
      <xdr:row>16</xdr:row>
      <xdr:rowOff>152400</xdr:rowOff>
    </xdr:to>
    <xdr:sp macro="" textlink="">
      <xdr:nvSpPr>
        <xdr:cNvPr id="14505" name="AutoShape 62">
          <a:extLst>
            <a:ext uri="{FF2B5EF4-FFF2-40B4-BE49-F238E27FC236}">
              <a16:creationId xmlns:a16="http://schemas.microsoft.com/office/drawing/2014/main" id="{BCAB44C1-408F-422D-8DFA-0934CE689F72}"/>
            </a:ext>
          </a:extLst>
        </xdr:cNvPr>
        <xdr:cNvSpPr>
          <a:spLocks noChangeArrowheads="1"/>
        </xdr:cNvSpPr>
      </xdr:nvSpPr>
      <xdr:spPr bwMode="auto">
        <a:xfrm>
          <a:off x="4838700" y="4619625"/>
          <a:ext cx="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4"/>
  <sheetViews>
    <sheetView tabSelected="1" zoomScaleNormal="82" workbookViewId="0">
      <selection activeCell="N46" sqref="N46"/>
    </sheetView>
  </sheetViews>
  <sheetFormatPr defaultColWidth="12.28515625" defaultRowHeight="15" x14ac:dyDescent="0.3"/>
  <cols>
    <col min="1" max="2" width="2.28515625" style="4" customWidth="1"/>
    <col min="3" max="3" width="7" style="12" customWidth="1"/>
    <col min="4" max="4" width="16.42578125" style="4" customWidth="1"/>
    <col min="5" max="8" width="11.42578125" style="4" customWidth="1"/>
    <col min="9" max="9" width="2.28515625" style="4" customWidth="1"/>
    <col min="10" max="11" width="11.42578125" style="4" customWidth="1"/>
    <col min="12" max="12" width="2.28515625" style="4" customWidth="1"/>
    <col min="13" max="13" width="10.28515625" style="4" customWidth="1"/>
    <col min="14" max="14" width="11" style="4" customWidth="1"/>
    <col min="15" max="15" width="6.7109375" style="4" customWidth="1"/>
    <col min="16" max="16" width="73.140625" style="54" customWidth="1"/>
    <col min="17" max="16384" width="12.28515625" style="4"/>
  </cols>
  <sheetData>
    <row r="1" spans="1:16" ht="7.7" customHeight="1" x14ac:dyDescent="0.3">
      <c r="A1" s="3"/>
      <c r="B1" s="3"/>
      <c r="C1" s="9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3.7" customHeight="1" x14ac:dyDescent="0.3">
      <c r="A2" s="3"/>
      <c r="B2" s="5"/>
      <c r="C2" s="10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3"/>
    </row>
    <row r="3" spans="1:16" ht="27" customHeight="1" x14ac:dyDescent="0.3">
      <c r="A3" s="3"/>
      <c r="B3" s="5"/>
      <c r="C3" s="10"/>
      <c r="D3" s="6"/>
      <c r="E3" s="6"/>
      <c r="F3" s="6"/>
      <c r="G3" s="6"/>
      <c r="H3" s="6"/>
      <c r="I3" s="6"/>
      <c r="J3" s="6"/>
      <c r="K3" s="6"/>
      <c r="L3" s="6"/>
      <c r="M3" s="36"/>
      <c r="N3" s="5"/>
      <c r="O3" s="5"/>
      <c r="P3" s="3"/>
    </row>
    <row r="4" spans="1:16" ht="27" customHeight="1" x14ac:dyDescent="0.3">
      <c r="A4" s="3"/>
      <c r="B4" s="5"/>
      <c r="C4" s="10"/>
      <c r="D4" s="6"/>
      <c r="E4" s="6"/>
      <c r="F4" s="6"/>
      <c r="G4" s="6"/>
      <c r="H4" s="6"/>
      <c r="I4" s="6"/>
      <c r="J4" s="6"/>
      <c r="K4" s="6"/>
      <c r="L4" s="6"/>
      <c r="M4" s="36"/>
      <c r="N4" s="5"/>
      <c r="O4" s="5"/>
      <c r="P4" s="3"/>
    </row>
    <row r="5" spans="1:16" ht="18.2" customHeight="1" x14ac:dyDescent="0.3">
      <c r="A5" s="3"/>
      <c r="B5" s="5"/>
      <c r="C5" s="11"/>
      <c r="D5" s="24"/>
      <c r="E5" s="24"/>
      <c r="F5" s="24"/>
      <c r="G5" s="24"/>
      <c r="H5" s="24"/>
      <c r="I5" s="24"/>
      <c r="J5" s="24"/>
      <c r="K5" s="24"/>
      <c r="L5" s="24"/>
      <c r="M5" s="36"/>
      <c r="N5" s="5"/>
      <c r="O5" s="5"/>
      <c r="P5" s="3"/>
    </row>
    <row r="6" spans="1:16" ht="13.7" customHeight="1" x14ac:dyDescent="0.3">
      <c r="A6" s="3"/>
      <c r="B6" s="5"/>
      <c r="C6" s="11"/>
      <c r="D6" s="7"/>
      <c r="E6" s="7"/>
      <c r="F6" s="7"/>
      <c r="G6" s="7"/>
      <c r="H6" s="7"/>
      <c r="I6" s="7"/>
      <c r="J6" s="7"/>
      <c r="K6" s="7"/>
      <c r="L6" s="7"/>
      <c r="M6" s="36"/>
      <c r="N6" s="5"/>
      <c r="O6" s="5"/>
      <c r="P6" s="3"/>
    </row>
    <row r="7" spans="1:16" s="15" customFormat="1" ht="42.75" customHeight="1" x14ac:dyDescent="0.4">
      <c r="A7" s="3"/>
      <c r="B7" s="5"/>
      <c r="C7" s="37" t="s">
        <v>13</v>
      </c>
      <c r="D7" s="14"/>
      <c r="E7" s="14"/>
      <c r="F7" s="14"/>
      <c r="G7" s="14"/>
      <c r="H7" s="14"/>
      <c r="I7" s="14"/>
      <c r="J7" s="14"/>
      <c r="K7" s="14"/>
      <c r="L7" s="14"/>
      <c r="M7" s="36"/>
      <c r="N7" s="5"/>
      <c r="O7" s="5"/>
      <c r="P7" s="3"/>
    </row>
    <row r="8" spans="1:16" s="15" customFormat="1" ht="36.75" customHeight="1" x14ac:dyDescent="0.3">
      <c r="A8" s="3"/>
      <c r="B8" s="5"/>
      <c r="C8" s="87" t="s">
        <v>20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5"/>
      <c r="O8" s="5"/>
      <c r="P8" s="3"/>
    </row>
    <row r="9" spans="1:16" s="15" customFormat="1" ht="45" customHeight="1" x14ac:dyDescent="0.4">
      <c r="A9" s="3"/>
      <c r="B9" s="5"/>
      <c r="C9" s="37" t="s">
        <v>14</v>
      </c>
      <c r="D9" s="16"/>
      <c r="E9" s="16"/>
      <c r="F9" s="16"/>
      <c r="G9" s="16"/>
      <c r="H9" s="16"/>
      <c r="I9" s="16"/>
      <c r="J9" s="16"/>
      <c r="K9" s="16"/>
      <c r="L9" s="16"/>
      <c r="M9" s="5"/>
      <c r="N9" s="5"/>
      <c r="O9" s="5"/>
      <c r="P9" s="3"/>
    </row>
    <row r="10" spans="1:16" s="15" customFormat="1" ht="18" customHeight="1" x14ac:dyDescent="0.35">
      <c r="A10" s="3"/>
      <c r="B10" s="5"/>
      <c r="C10" s="34" t="s">
        <v>18</v>
      </c>
      <c r="D10" s="16"/>
      <c r="E10" s="16"/>
      <c r="F10" s="16"/>
      <c r="G10" s="16"/>
      <c r="H10" s="16"/>
      <c r="I10" s="16"/>
      <c r="J10" s="16"/>
      <c r="K10" s="16"/>
      <c r="L10" s="16"/>
      <c r="M10" s="5"/>
      <c r="N10" s="5"/>
      <c r="O10" s="5"/>
      <c r="P10" s="3"/>
    </row>
    <row r="11" spans="1:16" s="15" customFormat="1" ht="18" customHeight="1" x14ac:dyDescent="0.35">
      <c r="A11" s="3"/>
      <c r="B11" s="5"/>
      <c r="C11" s="34" t="s">
        <v>19</v>
      </c>
      <c r="D11" s="16"/>
      <c r="E11" s="16"/>
      <c r="F11" s="16"/>
      <c r="G11" s="16"/>
      <c r="H11" s="16"/>
      <c r="I11" s="16"/>
      <c r="J11" s="16"/>
      <c r="K11" s="16"/>
      <c r="L11" s="16"/>
      <c r="M11" s="5"/>
      <c r="N11" s="5"/>
      <c r="O11" s="5"/>
      <c r="P11" s="3"/>
    </row>
    <row r="12" spans="1:16" s="15" customFormat="1" ht="9" customHeight="1" x14ac:dyDescent="0.35">
      <c r="A12" s="3"/>
      <c r="B12" s="5"/>
      <c r="C12" s="34"/>
      <c r="D12" s="16"/>
      <c r="E12" s="16"/>
      <c r="F12" s="16"/>
      <c r="G12" s="16"/>
      <c r="H12" s="16"/>
      <c r="I12" s="16"/>
      <c r="J12" s="16"/>
      <c r="K12" s="16"/>
      <c r="L12" s="16"/>
      <c r="M12" s="5"/>
      <c r="N12" s="5"/>
      <c r="O12" s="5"/>
      <c r="P12" s="3"/>
    </row>
    <row r="13" spans="1:16" s="15" customFormat="1" x14ac:dyDescent="0.3">
      <c r="A13" s="3"/>
      <c r="B13" s="5"/>
      <c r="C13" s="10"/>
      <c r="D13" s="16"/>
      <c r="E13" s="16"/>
      <c r="F13" s="16"/>
      <c r="G13" s="16"/>
      <c r="H13" s="16"/>
      <c r="I13" s="16"/>
      <c r="J13" s="16"/>
      <c r="K13" s="16"/>
      <c r="L13" s="16"/>
      <c r="M13" s="5"/>
      <c r="N13" s="5"/>
      <c r="O13" s="5"/>
      <c r="P13" s="3"/>
    </row>
    <row r="14" spans="1:16" s="15" customFormat="1" ht="45.95" customHeight="1" x14ac:dyDescent="0.3">
      <c r="A14" s="3"/>
      <c r="B14" s="5"/>
      <c r="C14" s="10"/>
      <c r="D14" s="16"/>
      <c r="E14" s="16"/>
      <c r="F14" s="16"/>
      <c r="G14" s="16"/>
      <c r="H14" s="16"/>
      <c r="I14" s="16"/>
      <c r="J14" s="16"/>
      <c r="K14" s="16"/>
      <c r="L14" s="16"/>
      <c r="M14" s="5"/>
      <c r="N14" s="5"/>
      <c r="O14" s="5"/>
      <c r="P14" s="3"/>
    </row>
    <row r="15" spans="1:16" s="13" customFormat="1" x14ac:dyDescent="0.3">
      <c r="A15" s="3"/>
      <c r="B15" s="5"/>
      <c r="C15" s="10"/>
      <c r="D15" s="38" t="s">
        <v>11</v>
      </c>
      <c r="E15" s="92"/>
      <c r="F15" s="93"/>
      <c r="G15" s="94"/>
      <c r="H15" s="5"/>
      <c r="I15" s="56"/>
      <c r="J15" s="56"/>
      <c r="K15" s="16"/>
      <c r="L15" s="16"/>
      <c r="M15" s="5"/>
      <c r="N15" s="5"/>
      <c r="O15" s="5"/>
      <c r="P15" s="3"/>
    </row>
    <row r="16" spans="1:16" s="13" customFormat="1" ht="24.2" customHeight="1" x14ac:dyDescent="0.3">
      <c r="A16" s="3"/>
      <c r="B16" s="5"/>
      <c r="C16" s="10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3"/>
    </row>
    <row r="17" spans="1:16" s="13" customFormat="1" x14ac:dyDescent="0.3">
      <c r="A17" s="3"/>
      <c r="B17" s="5"/>
      <c r="C17" s="10"/>
      <c r="D17" s="7"/>
      <c r="E17" s="38" t="s">
        <v>21</v>
      </c>
      <c r="F17" s="4"/>
      <c r="G17" s="5"/>
      <c r="H17" s="5"/>
      <c r="I17" s="5"/>
      <c r="J17" s="38" t="s">
        <v>1</v>
      </c>
      <c r="K17" s="52"/>
      <c r="L17" s="5"/>
      <c r="M17" s="5"/>
      <c r="N17" s="5"/>
      <c r="O17" s="5"/>
      <c r="P17" s="3"/>
    </row>
    <row r="18" spans="1:16" s="15" customFormat="1" ht="30" x14ac:dyDescent="0.3">
      <c r="A18" s="3"/>
      <c r="B18" s="5"/>
      <c r="C18" s="10"/>
      <c r="D18" s="79" t="s">
        <v>41</v>
      </c>
      <c r="E18" s="79" t="s">
        <v>37</v>
      </c>
      <c r="F18" s="79" t="s">
        <v>38</v>
      </c>
      <c r="G18" s="79" t="s">
        <v>39</v>
      </c>
      <c r="H18" s="84"/>
      <c r="I18" s="84"/>
      <c r="J18" s="79" t="s">
        <v>51</v>
      </c>
      <c r="K18" s="79" t="s">
        <v>52</v>
      </c>
      <c r="L18" s="7"/>
      <c r="M18" s="41"/>
      <c r="N18" s="5"/>
      <c r="O18" s="5"/>
      <c r="P18" s="3"/>
    </row>
    <row r="19" spans="1:16" s="15" customFormat="1" x14ac:dyDescent="0.3">
      <c r="A19" s="3"/>
      <c r="B19" s="5"/>
      <c r="C19" s="10"/>
      <c r="D19" s="57" t="s">
        <v>31</v>
      </c>
      <c r="E19" s="43">
        <v>0</v>
      </c>
      <c r="F19" s="39"/>
      <c r="G19" s="39"/>
      <c r="H19" s="5"/>
      <c r="I19" s="5"/>
      <c r="J19" s="25"/>
      <c r="K19" s="60"/>
      <c r="L19" s="7"/>
      <c r="M19" s="5"/>
      <c r="N19" s="5"/>
      <c r="O19" s="5"/>
      <c r="P19" s="3"/>
    </row>
    <row r="20" spans="1:16" s="15" customFormat="1" x14ac:dyDescent="0.3">
      <c r="A20" s="3"/>
      <c r="B20" s="5"/>
      <c r="C20" s="10"/>
      <c r="D20" s="57" t="s">
        <v>32</v>
      </c>
      <c r="E20" s="43">
        <v>0.5</v>
      </c>
      <c r="F20" s="39"/>
      <c r="G20" s="39"/>
      <c r="H20" s="5"/>
      <c r="I20" s="5"/>
      <c r="J20" s="25"/>
      <c r="K20" s="44"/>
      <c r="L20" s="7"/>
      <c r="M20" s="5"/>
      <c r="N20" s="5"/>
      <c r="O20" s="5"/>
      <c r="P20" s="3"/>
    </row>
    <row r="21" spans="1:16" s="15" customFormat="1" x14ac:dyDescent="0.3">
      <c r="A21" s="3"/>
      <c r="B21" s="5"/>
      <c r="C21" s="10"/>
      <c r="D21" s="57" t="s">
        <v>33</v>
      </c>
      <c r="E21" s="43">
        <v>2.5</v>
      </c>
      <c r="F21" s="39"/>
      <c r="G21" s="39"/>
      <c r="H21" s="5"/>
      <c r="I21" s="5"/>
      <c r="J21" s="25"/>
      <c r="K21" s="44"/>
      <c r="L21" s="5"/>
      <c r="M21" s="5"/>
      <c r="N21" s="5"/>
      <c r="O21" s="5"/>
      <c r="P21" s="3"/>
    </row>
    <row r="22" spans="1:16" s="15" customFormat="1" x14ac:dyDescent="0.3">
      <c r="A22" s="3"/>
      <c r="B22" s="5"/>
      <c r="C22" s="10"/>
      <c r="D22" s="57" t="s">
        <v>34</v>
      </c>
      <c r="E22" s="43">
        <v>5</v>
      </c>
      <c r="F22" s="39"/>
      <c r="G22" s="39"/>
      <c r="H22" s="5"/>
      <c r="I22" s="5"/>
      <c r="J22" s="25"/>
      <c r="K22" s="44"/>
      <c r="L22" s="5"/>
      <c r="M22" s="8" t="s">
        <v>43</v>
      </c>
      <c r="N22" s="5"/>
      <c r="O22" s="5"/>
      <c r="P22" s="3"/>
    </row>
    <row r="23" spans="1:16" s="15" customFormat="1" x14ac:dyDescent="0.3">
      <c r="A23" s="3"/>
      <c r="B23" s="5"/>
      <c r="C23" s="10"/>
      <c r="D23" s="57" t="s">
        <v>35</v>
      </c>
      <c r="E23" s="43">
        <v>7.5</v>
      </c>
      <c r="F23" s="39"/>
      <c r="G23" s="39"/>
      <c r="H23" s="5"/>
      <c r="I23" s="5"/>
      <c r="J23" s="25"/>
      <c r="K23" s="44"/>
      <c r="L23" s="5"/>
      <c r="M23" s="69"/>
      <c r="N23" s="5"/>
      <c r="O23" s="5"/>
      <c r="P23" s="3"/>
    </row>
    <row r="24" spans="1:16" s="15" customFormat="1" x14ac:dyDescent="0.3">
      <c r="A24" s="3"/>
      <c r="B24" s="5"/>
      <c r="C24" s="10"/>
      <c r="D24" s="17"/>
      <c r="E24" s="17"/>
      <c r="F24" s="17"/>
      <c r="G24" s="17"/>
      <c r="H24" s="17"/>
      <c r="I24" s="17"/>
      <c r="J24" s="17"/>
      <c r="K24" s="17"/>
      <c r="L24" s="17"/>
      <c r="M24" s="5"/>
      <c r="N24" s="5"/>
      <c r="O24" s="5"/>
      <c r="P24" s="3"/>
    </row>
    <row r="25" spans="1:16" s="15" customFormat="1" x14ac:dyDescent="0.3">
      <c r="A25" s="3"/>
      <c r="B25" s="5"/>
      <c r="C25" s="10"/>
      <c r="D25" s="17"/>
      <c r="E25" s="17"/>
      <c r="F25" s="17"/>
      <c r="G25" s="17"/>
      <c r="H25" s="17"/>
      <c r="I25" s="17"/>
      <c r="J25" s="17"/>
      <c r="K25" s="17"/>
      <c r="L25" s="17"/>
      <c r="M25" s="5"/>
      <c r="N25" s="5"/>
      <c r="O25" s="5"/>
      <c r="P25" s="3"/>
    </row>
    <row r="26" spans="1:16" s="15" customFormat="1" x14ac:dyDescent="0.3">
      <c r="A26" s="3"/>
      <c r="B26" s="5"/>
      <c r="C26" s="61"/>
      <c r="D26" s="5"/>
      <c r="E26" s="38" t="s">
        <v>12</v>
      </c>
      <c r="F26" s="5"/>
      <c r="G26" s="5"/>
      <c r="H26" s="7"/>
      <c r="I26" s="7"/>
      <c r="J26" s="38" t="s">
        <v>1</v>
      </c>
      <c r="K26" s="5"/>
      <c r="L26" s="7"/>
      <c r="M26" s="7"/>
      <c r="N26" s="5"/>
      <c r="O26" s="5"/>
      <c r="P26" s="3"/>
    </row>
    <row r="27" spans="1:16" s="15" customFormat="1" ht="47.25" x14ac:dyDescent="0.3">
      <c r="A27" s="3"/>
      <c r="B27" s="5"/>
      <c r="C27" s="64"/>
      <c r="D27" s="78" t="s">
        <v>0</v>
      </c>
      <c r="E27" s="79" t="s">
        <v>23</v>
      </c>
      <c r="F27" s="79" t="s">
        <v>22</v>
      </c>
      <c r="G27" s="79" t="s">
        <v>26</v>
      </c>
      <c r="H27" s="79" t="s">
        <v>25</v>
      </c>
      <c r="I27" s="80"/>
      <c r="J27" s="82" t="s">
        <v>50</v>
      </c>
      <c r="K27" s="79" t="s">
        <v>24</v>
      </c>
      <c r="L27" s="80"/>
      <c r="M27" s="79" t="s">
        <v>49</v>
      </c>
      <c r="N27" s="5"/>
      <c r="O27" s="5"/>
      <c r="P27" s="3"/>
    </row>
    <row r="28" spans="1:16" s="15" customFormat="1" x14ac:dyDescent="0.3">
      <c r="A28" s="3"/>
      <c r="B28" s="5"/>
      <c r="C28" s="60">
        <v>1</v>
      </c>
      <c r="D28" s="42"/>
      <c r="E28" s="39"/>
      <c r="F28" s="39"/>
      <c r="G28" s="39">
        <v>1</v>
      </c>
      <c r="H28" s="45">
        <v>20</v>
      </c>
      <c r="I28" s="7"/>
      <c r="J28" s="25"/>
      <c r="K28" s="25"/>
      <c r="L28" s="7"/>
      <c r="M28" s="25"/>
      <c r="N28" s="5"/>
      <c r="O28" s="5"/>
      <c r="P28" s="3"/>
    </row>
    <row r="29" spans="1:16" s="15" customFormat="1" x14ac:dyDescent="0.3">
      <c r="A29" s="3"/>
      <c r="B29" s="5"/>
      <c r="C29" s="60">
        <v>2</v>
      </c>
      <c r="D29" s="42"/>
      <c r="E29" s="39"/>
      <c r="F29" s="39"/>
      <c r="G29" s="39">
        <v>1</v>
      </c>
      <c r="H29" s="45">
        <v>20</v>
      </c>
      <c r="I29" s="7"/>
      <c r="J29" s="25"/>
      <c r="K29" s="25"/>
      <c r="L29" s="7"/>
      <c r="M29" s="25"/>
      <c r="N29" s="5"/>
      <c r="O29" s="5"/>
      <c r="P29" s="3"/>
    </row>
    <row r="30" spans="1:16" s="15" customFormat="1" x14ac:dyDescent="0.3">
      <c r="A30" s="3"/>
      <c r="B30" s="5"/>
      <c r="C30" s="60">
        <v>3</v>
      </c>
      <c r="D30" s="42"/>
      <c r="E30" s="39"/>
      <c r="F30" s="39"/>
      <c r="G30" s="39">
        <v>1</v>
      </c>
      <c r="H30" s="45">
        <v>20</v>
      </c>
      <c r="I30" s="7"/>
      <c r="J30" s="25"/>
      <c r="K30" s="25"/>
      <c r="L30" s="7"/>
      <c r="M30" s="25"/>
      <c r="N30" s="5"/>
      <c r="O30" s="5"/>
      <c r="P30" s="3"/>
    </row>
    <row r="31" spans="1:16" s="15" customFormat="1" x14ac:dyDescent="0.3">
      <c r="A31" s="3"/>
      <c r="B31" s="5"/>
      <c r="C31" s="10"/>
      <c r="D31" s="17"/>
      <c r="E31" s="17"/>
      <c r="F31" s="17"/>
      <c r="G31" s="17"/>
      <c r="H31" s="17"/>
      <c r="I31" s="17"/>
      <c r="J31" s="17"/>
      <c r="K31" s="17"/>
      <c r="L31" s="17"/>
      <c r="M31" s="5"/>
      <c r="N31" s="5"/>
      <c r="O31" s="5"/>
      <c r="P31" s="3"/>
    </row>
    <row r="32" spans="1:16" s="15" customFormat="1" x14ac:dyDescent="0.3">
      <c r="A32" s="3"/>
      <c r="B32" s="5"/>
      <c r="C32" s="10"/>
      <c r="D32" s="17"/>
      <c r="E32" s="17"/>
      <c r="F32" s="17"/>
      <c r="G32" s="17"/>
      <c r="H32" s="17"/>
      <c r="I32" s="17"/>
      <c r="J32" s="17"/>
      <c r="K32" s="17"/>
      <c r="L32" s="17"/>
      <c r="M32" s="5"/>
      <c r="N32" s="5"/>
      <c r="O32" s="5"/>
      <c r="P32" s="3"/>
    </row>
    <row r="33" spans="1:16" s="15" customFormat="1" x14ac:dyDescent="0.3">
      <c r="A33" s="3"/>
      <c r="B33" s="5"/>
      <c r="C33" s="10"/>
      <c r="D33" s="17"/>
      <c r="E33" s="17"/>
      <c r="F33" s="17"/>
      <c r="G33" s="17"/>
      <c r="H33" s="17"/>
      <c r="I33" s="17"/>
      <c r="J33" s="17"/>
      <c r="K33" s="17"/>
      <c r="L33" s="17"/>
      <c r="M33" s="5"/>
      <c r="N33" s="5"/>
      <c r="O33" s="5"/>
      <c r="P33" s="3"/>
    </row>
    <row r="34" spans="1:16" s="15" customFormat="1" x14ac:dyDescent="0.3">
      <c r="A34" s="3"/>
      <c r="B34" s="5"/>
      <c r="C34" s="10"/>
      <c r="D34" s="17"/>
      <c r="E34" s="17"/>
      <c r="F34" s="17"/>
      <c r="G34" s="17"/>
      <c r="H34" s="17"/>
      <c r="I34" s="17"/>
      <c r="J34" s="17"/>
      <c r="K34" s="17"/>
      <c r="L34" s="17"/>
      <c r="M34" s="5"/>
      <c r="N34" s="5"/>
      <c r="O34" s="5"/>
      <c r="P34" s="3"/>
    </row>
    <row r="35" spans="1:16" s="15" customFormat="1" x14ac:dyDescent="0.3">
      <c r="A35" s="3"/>
      <c r="B35" s="5"/>
      <c r="C35" s="10"/>
      <c r="D35" s="17"/>
      <c r="E35" s="17"/>
      <c r="F35" s="17"/>
      <c r="G35" s="17"/>
      <c r="H35" s="17"/>
      <c r="I35" s="17"/>
      <c r="J35" s="17"/>
      <c r="K35" s="17"/>
      <c r="L35" s="17"/>
      <c r="M35" s="5"/>
      <c r="N35" s="5"/>
      <c r="O35" s="5"/>
      <c r="P35" s="3"/>
    </row>
    <row r="36" spans="1:16" s="15" customFormat="1" x14ac:dyDescent="0.3">
      <c r="A36" s="3"/>
      <c r="B36" s="5"/>
      <c r="C36" s="10"/>
      <c r="D36" s="17"/>
      <c r="E36" s="17"/>
      <c r="F36" s="17"/>
      <c r="G36" s="17"/>
      <c r="H36" s="17"/>
      <c r="I36" s="17"/>
      <c r="J36" s="17"/>
      <c r="K36" s="17"/>
      <c r="L36" s="17"/>
      <c r="M36" s="5"/>
      <c r="N36" s="5"/>
      <c r="O36" s="5"/>
      <c r="P36" s="3"/>
    </row>
    <row r="37" spans="1:16" s="15" customFormat="1" x14ac:dyDescent="0.3">
      <c r="A37" s="3"/>
      <c r="B37" s="5"/>
      <c r="C37" s="10"/>
      <c r="D37" s="17"/>
      <c r="E37" s="17"/>
      <c r="F37" s="17"/>
      <c r="G37" s="17"/>
      <c r="H37" s="17"/>
      <c r="I37" s="17"/>
      <c r="J37" s="17"/>
      <c r="K37" s="17"/>
      <c r="L37" s="17"/>
      <c r="M37" s="5"/>
      <c r="N37" s="5"/>
      <c r="O37" s="5"/>
      <c r="P37" s="3"/>
    </row>
    <row r="38" spans="1:16" s="15" customFormat="1" x14ac:dyDescent="0.3">
      <c r="A38" s="3"/>
      <c r="B38" s="5"/>
      <c r="C38" s="10"/>
      <c r="D38" s="17"/>
      <c r="E38" s="17"/>
      <c r="F38" s="17"/>
      <c r="G38" s="17"/>
      <c r="H38" s="17"/>
      <c r="I38" s="17"/>
      <c r="J38" s="17"/>
      <c r="K38" s="17"/>
      <c r="L38" s="17"/>
      <c r="M38" s="5"/>
      <c r="N38" s="5"/>
      <c r="O38" s="5"/>
      <c r="P38" s="3"/>
    </row>
    <row r="39" spans="1:16" s="15" customFormat="1" x14ac:dyDescent="0.3">
      <c r="A39" s="3"/>
      <c r="B39" s="5"/>
      <c r="C39" s="10"/>
      <c r="D39" s="17"/>
      <c r="E39" s="17"/>
      <c r="F39" s="17"/>
      <c r="G39" s="17"/>
      <c r="H39" s="17" t="s">
        <v>15</v>
      </c>
      <c r="I39" s="17"/>
      <c r="J39" s="17"/>
      <c r="K39" s="17"/>
      <c r="L39" s="17"/>
      <c r="M39" s="5"/>
      <c r="N39" s="5"/>
      <c r="O39" s="5"/>
      <c r="P39" s="3"/>
    </row>
    <row r="40" spans="1:16" s="15" customFormat="1" x14ac:dyDescent="0.3">
      <c r="A40" s="3"/>
      <c r="B40" s="5"/>
      <c r="C40" s="10"/>
      <c r="D40" s="17"/>
      <c r="E40" s="17"/>
      <c r="F40" s="17"/>
      <c r="G40" s="17"/>
      <c r="H40" s="17"/>
      <c r="I40" s="17"/>
      <c r="J40" s="17"/>
      <c r="K40" s="17"/>
      <c r="L40" s="17"/>
      <c r="M40" s="5"/>
      <c r="N40" s="5"/>
      <c r="O40" s="5"/>
      <c r="P40" s="3"/>
    </row>
    <row r="41" spans="1:16" s="15" customFormat="1" x14ac:dyDescent="0.3">
      <c r="A41" s="3"/>
      <c r="B41" s="5"/>
      <c r="C41" s="10"/>
      <c r="D41" s="18"/>
      <c r="E41" s="18"/>
      <c r="F41" s="18"/>
      <c r="G41" s="18"/>
      <c r="H41" s="18"/>
      <c r="I41" s="18"/>
      <c r="J41" s="18"/>
      <c r="K41" s="18"/>
      <c r="L41" s="18"/>
      <c r="M41" s="5"/>
      <c r="N41" s="5"/>
      <c r="O41" s="5"/>
      <c r="P41" s="3"/>
    </row>
    <row r="42" spans="1:16" s="15" customFormat="1" ht="28.7" customHeight="1" x14ac:dyDescent="0.3">
      <c r="A42" s="3"/>
      <c r="B42" s="5"/>
      <c r="C42" s="10"/>
      <c r="D42" s="17"/>
      <c r="E42" s="17"/>
      <c r="F42" s="17"/>
      <c r="G42" s="17"/>
      <c r="H42" s="17"/>
      <c r="I42" s="17"/>
      <c r="J42" s="17"/>
      <c r="K42" s="17"/>
      <c r="L42" s="17"/>
      <c r="M42" s="5"/>
      <c r="N42" s="5"/>
      <c r="O42" s="5"/>
      <c r="P42" s="3"/>
    </row>
    <row r="43" spans="1:16" s="15" customFormat="1" ht="16.7" customHeight="1" x14ac:dyDescent="0.4">
      <c r="A43" s="3"/>
      <c r="B43" s="5"/>
      <c r="C43" s="46" t="s">
        <v>5</v>
      </c>
      <c r="D43" s="28"/>
      <c r="E43" s="28"/>
      <c r="F43" s="28"/>
      <c r="G43" s="28"/>
      <c r="H43" s="28"/>
      <c r="I43" s="28"/>
      <c r="J43" s="28"/>
      <c r="K43" s="28"/>
      <c r="L43" s="28"/>
      <c r="M43" s="29"/>
      <c r="N43" s="5"/>
      <c r="O43" s="5"/>
      <c r="P43" s="3"/>
    </row>
    <row r="44" spans="1:16" s="20" customFormat="1" ht="24.95" customHeight="1" x14ac:dyDescent="0.35">
      <c r="A44" s="19"/>
      <c r="B44" s="22"/>
      <c r="C44" s="47" t="s">
        <v>6</v>
      </c>
      <c r="D44" s="31"/>
      <c r="E44" s="31"/>
      <c r="F44" s="31"/>
      <c r="G44" s="31"/>
      <c r="I44" s="31"/>
      <c r="J44" s="31"/>
      <c r="K44" s="31"/>
      <c r="L44" s="31"/>
      <c r="M44" s="30"/>
      <c r="N44" s="22"/>
      <c r="O44" s="22"/>
      <c r="P44" s="19"/>
    </row>
    <row r="45" spans="1:16" s="21" customFormat="1" ht="24.2" customHeight="1" x14ac:dyDescent="0.35">
      <c r="A45" s="19"/>
      <c r="B45" s="22"/>
      <c r="C45" s="89" t="s">
        <v>7</v>
      </c>
      <c r="D45" s="90"/>
      <c r="E45" s="91"/>
      <c r="F45" s="91"/>
      <c r="G45" s="48"/>
      <c r="H45" s="31"/>
      <c r="I45" s="48"/>
      <c r="J45" s="48"/>
      <c r="K45" s="48"/>
      <c r="L45" s="48"/>
      <c r="M45" s="31"/>
      <c r="N45" s="23"/>
      <c r="O45" s="23"/>
      <c r="P45" s="19"/>
    </row>
    <row r="46" spans="1:16" s="21" customFormat="1" ht="36" customHeight="1" x14ac:dyDescent="0.3">
      <c r="A46" s="19"/>
      <c r="B46" s="22"/>
      <c r="C46" s="90"/>
      <c r="D46" s="90"/>
      <c r="E46" s="91"/>
      <c r="F46" s="91"/>
      <c r="G46" s="53"/>
      <c r="H46" s="49" t="s">
        <v>8</v>
      </c>
      <c r="I46" s="48"/>
      <c r="J46" s="48"/>
      <c r="K46" s="48"/>
      <c r="L46" s="49"/>
      <c r="M46" s="23"/>
      <c r="N46" s="23"/>
      <c r="O46" s="71"/>
      <c r="P46" s="70"/>
    </row>
    <row r="47" spans="1:16" s="21" customFormat="1" ht="30.95" customHeight="1" x14ac:dyDescent="0.35">
      <c r="A47" s="19"/>
      <c r="B47" s="22"/>
      <c r="C47" s="32" t="s">
        <v>2</v>
      </c>
      <c r="D47" s="32"/>
      <c r="E47" s="32"/>
      <c r="F47" s="32"/>
      <c r="G47" s="53"/>
      <c r="H47" s="50"/>
      <c r="I47" s="32"/>
      <c r="J47" s="32"/>
      <c r="K47" s="32"/>
      <c r="L47" s="50"/>
      <c r="M47" s="23"/>
      <c r="N47" s="23"/>
      <c r="O47" s="71"/>
      <c r="P47" s="70"/>
    </row>
    <row r="48" spans="1:16" s="21" customFormat="1" ht="16.7" customHeight="1" x14ac:dyDescent="0.35">
      <c r="A48" s="19"/>
      <c r="B48" s="22"/>
      <c r="C48" s="33" t="s">
        <v>9</v>
      </c>
      <c r="D48" s="32"/>
      <c r="E48" s="32"/>
      <c r="F48" s="32"/>
      <c r="G48" s="53"/>
      <c r="H48" s="49" t="s">
        <v>53</v>
      </c>
      <c r="I48" s="32"/>
      <c r="J48" s="32"/>
      <c r="K48" s="32"/>
      <c r="L48" s="49"/>
      <c r="M48" s="23"/>
      <c r="N48" s="23"/>
      <c r="O48" s="71"/>
      <c r="P48" s="70"/>
    </row>
    <row r="49" spans="1:16" s="21" customFormat="1" ht="16.7" customHeight="1" x14ac:dyDescent="0.35">
      <c r="A49" s="19"/>
      <c r="B49" s="22"/>
      <c r="C49" s="51" t="s">
        <v>10</v>
      </c>
      <c r="D49" s="32"/>
      <c r="E49" s="32"/>
      <c r="F49" s="32"/>
      <c r="G49" s="53"/>
      <c r="H49" s="49" t="s">
        <v>54</v>
      </c>
      <c r="I49" s="32"/>
      <c r="J49" s="32"/>
      <c r="K49" s="32"/>
      <c r="L49" s="49"/>
      <c r="M49" s="23"/>
      <c r="N49" s="23"/>
      <c r="O49" s="71"/>
      <c r="P49" s="70"/>
    </row>
    <row r="50" spans="1:16" ht="16.7" customHeight="1" x14ac:dyDescent="0.35">
      <c r="A50" s="19"/>
      <c r="B50" s="22"/>
      <c r="C50" s="51" t="s">
        <v>3</v>
      </c>
      <c r="D50" s="34"/>
      <c r="E50" s="34"/>
      <c r="F50" s="34"/>
      <c r="G50" s="7"/>
      <c r="H50" s="49" t="s">
        <v>4</v>
      </c>
      <c r="I50" s="34"/>
      <c r="J50" s="34"/>
      <c r="K50" s="34"/>
      <c r="L50" s="49"/>
      <c r="M50" s="23"/>
      <c r="N50" s="23"/>
      <c r="O50" s="71"/>
    </row>
    <row r="51" spans="1:16" ht="16.7" customHeight="1" x14ac:dyDescent="0.35">
      <c r="A51" s="19"/>
      <c r="B51" s="22"/>
      <c r="C51" s="51"/>
      <c r="D51" s="34"/>
      <c r="E51" s="34"/>
      <c r="F51" s="34"/>
      <c r="G51" s="7"/>
      <c r="H51" s="34"/>
      <c r="I51" s="34"/>
      <c r="J51" s="34"/>
      <c r="K51" s="34"/>
      <c r="M51" s="51" t="s">
        <v>55</v>
      </c>
      <c r="N51" s="23"/>
      <c r="O51" s="71"/>
    </row>
    <row r="52" spans="1:16" ht="16.7" customHeight="1" x14ac:dyDescent="0.35">
      <c r="A52" s="19"/>
      <c r="B52" s="22"/>
      <c r="C52" s="51"/>
      <c r="D52" s="34"/>
      <c r="E52" s="34"/>
      <c r="F52" s="34"/>
      <c r="G52" s="34"/>
      <c r="H52" s="34"/>
      <c r="I52" s="34"/>
      <c r="J52" s="34"/>
      <c r="K52" s="34"/>
      <c r="L52" s="34"/>
      <c r="M52" s="98"/>
      <c r="N52" s="23"/>
      <c r="O52" s="23"/>
      <c r="P52" s="19"/>
    </row>
    <row r="53" spans="1:16" s="20" customFormat="1" ht="9.1999999999999993" customHeight="1" x14ac:dyDescent="0.35">
      <c r="A53" s="19"/>
      <c r="B53" s="22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99"/>
      <c r="N53" s="22"/>
      <c r="O53" s="22"/>
      <c r="P53" s="19"/>
    </row>
    <row r="54" spans="1:16" s="20" customFormat="1" ht="399.95" customHeight="1" x14ac:dyDescent="0.3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</sheetData>
  <sheetProtection password="8E71" sheet="1" objects="1" scenarios="1"/>
  <mergeCells count="3">
    <mergeCell ref="C8:M8"/>
    <mergeCell ref="C45:F46"/>
    <mergeCell ref="E15:G15"/>
  </mergeCells>
  <phoneticPr fontId="0" type="noConversion"/>
  <dataValidations count="2">
    <dataValidation allowBlank="1" sqref="M46:M51 I47:K51 I31:M44 D31:G44 G52:L52 C54:L65536 D47:F52 C49:C52 C47 D9:J14 A1:B1048576 D1:L7 H31:H43 D24:N25 C1:C25 C31:C43 H47 O24:IV45 N1:IV23 M1:M2 M5:M7 K9:L15 L47 M53:M65536 H51 N46:IV65536 N31:N45 M9:M16 M21" xr:uid="{00000000-0002-0000-0000-000000000000}"/>
    <dataValidation type="decimal" allowBlank="1" showErrorMessage="1" error="Enter numeric values only" sqref="E28:H30 E19:G23" xr:uid="{00000000-0002-0000-0000-000001000000}">
      <formula1>0</formula1>
      <formula2>10000</formula2>
    </dataValidation>
  </dataValidations>
  <hyperlinks>
    <hyperlink ref="H50" r:id="rId1" display="mailto:info@megazyme.com" xr:uid="{00000000-0004-0000-0000-000000000000}"/>
    <hyperlink ref="H46" r:id="rId2" display="http://www.megazyme.com/" xr:uid="{00000000-0004-0000-0000-000001000000}"/>
    <hyperlink ref="H49" r:id="rId3" xr:uid="{00000000-0004-0000-0000-000002000000}"/>
    <hyperlink ref="H48" r:id="rId4" xr:uid="{00000000-0004-0000-0000-000003000000}"/>
  </hyperlinks>
  <pageMargins left="0.59055118110236227" right="0.59055118110236227" top="0.59055118110236227" bottom="0.98425196850393704" header="0.51181102362204722" footer="0.51181102362204722"/>
  <pageSetup paperSize="9" scale="70" orientation="portrait" horizontalDpi="360" verticalDpi="360" r:id="rId5"/>
  <headerFooter alignWithMargins="0">
    <oddFooter>&amp;LPrinted on &amp;D, Page &amp;P of &amp;N</oddFooter>
  </headerFooter>
  <rowBreaks count="2" manualBreakCount="2">
    <brk id="23" min="1" max="14" man="1"/>
    <brk id="52" min="1" max="15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1"/>
  <sheetViews>
    <sheetView zoomScaleNormal="82" workbookViewId="0">
      <selection activeCell="V10" sqref="V10"/>
    </sheetView>
  </sheetViews>
  <sheetFormatPr defaultColWidth="12.28515625" defaultRowHeight="15" x14ac:dyDescent="0.3"/>
  <cols>
    <col min="1" max="2" width="1.7109375" style="4" customWidth="1"/>
    <col min="3" max="3" width="4.7109375" style="4" customWidth="1"/>
    <col min="4" max="4" width="16.28515625" style="4" customWidth="1"/>
    <col min="5" max="7" width="11.42578125" style="4" customWidth="1"/>
    <col min="8" max="9" width="11.42578125" style="4" hidden="1" customWidth="1"/>
    <col min="10" max="10" width="11.42578125" style="4" customWidth="1"/>
    <col min="11" max="11" width="2.42578125" style="4" customWidth="1"/>
    <col min="12" max="13" width="10.42578125" style="4" hidden="1" customWidth="1"/>
    <col min="14" max="14" width="11.42578125" style="4" customWidth="1"/>
    <col min="15" max="16" width="11.42578125" style="4" hidden="1" customWidth="1"/>
    <col min="17" max="17" width="11.42578125" style="4" customWidth="1"/>
    <col min="18" max="18" width="2.5703125" style="4" customWidth="1"/>
    <col min="19" max="20" width="11.42578125" style="4" hidden="1" customWidth="1"/>
    <col min="21" max="21" width="11.42578125" style="4" customWidth="1"/>
    <col min="22" max="22" width="16.42578125" style="4" customWidth="1"/>
    <col min="23" max="23" width="78.140625" style="54" customWidth="1"/>
    <col min="24" max="16384" width="12.28515625" style="4"/>
  </cols>
  <sheetData>
    <row r="1" spans="1:23" ht="7.7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spans="1:23" ht="99.95" customHeight="1" x14ac:dyDescent="0.3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7"/>
      <c r="V2" s="7"/>
    </row>
    <row r="3" spans="1:23" ht="15" customHeight="1" x14ac:dyDescent="0.3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7"/>
      <c r="Q3" s="7"/>
      <c r="R3" s="5"/>
      <c r="S3" s="5"/>
      <c r="T3" s="5"/>
      <c r="U3" s="7"/>
      <c r="V3" s="7"/>
    </row>
    <row r="4" spans="1:23" x14ac:dyDescent="0.3">
      <c r="A4" s="3"/>
      <c r="B4" s="5"/>
      <c r="C4" s="38"/>
      <c r="D4" s="38" t="s">
        <v>11</v>
      </c>
      <c r="E4" s="95"/>
      <c r="F4" s="96"/>
      <c r="G4" s="97"/>
      <c r="H4" s="55"/>
      <c r="I4" s="55"/>
      <c r="J4" s="5"/>
      <c r="K4" s="56"/>
      <c r="L4" s="56"/>
      <c r="M4" s="56"/>
      <c r="N4" s="56"/>
      <c r="O4" s="7"/>
      <c r="P4" s="7"/>
      <c r="Q4" s="7"/>
      <c r="R4" s="5"/>
      <c r="S4" s="5"/>
      <c r="T4" s="5"/>
      <c r="U4" s="7"/>
      <c r="V4" s="7"/>
    </row>
    <row r="5" spans="1:23" ht="15.2" customHeight="1" x14ac:dyDescent="0.3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7"/>
      <c r="Q5" s="7"/>
      <c r="R5" s="5"/>
      <c r="S5" s="5"/>
      <c r="T5" s="5"/>
      <c r="U5" s="7"/>
      <c r="V5" s="7"/>
    </row>
    <row r="6" spans="1:23" x14ac:dyDescent="0.3">
      <c r="A6" s="3"/>
      <c r="B6" s="5"/>
      <c r="C6" s="5"/>
      <c r="D6" s="7"/>
      <c r="E6" s="38" t="s">
        <v>21</v>
      </c>
      <c r="G6" s="5"/>
      <c r="H6" s="5"/>
      <c r="I6" s="5"/>
      <c r="J6" s="7"/>
      <c r="K6" s="7"/>
      <c r="L6" s="7"/>
      <c r="M6" s="7"/>
      <c r="N6" s="38" t="s">
        <v>1</v>
      </c>
      <c r="O6" s="7"/>
      <c r="P6" s="7"/>
      <c r="Q6" s="52"/>
      <c r="R6" s="5"/>
      <c r="S6" s="5"/>
      <c r="T6" s="5"/>
      <c r="U6" s="5"/>
      <c r="V6" s="7"/>
    </row>
    <row r="7" spans="1:23" ht="57.75" customHeight="1" x14ac:dyDescent="0.3">
      <c r="A7" s="3"/>
      <c r="B7" s="5"/>
      <c r="C7" s="7"/>
      <c r="D7" s="79" t="s">
        <v>41</v>
      </c>
      <c r="E7" s="79" t="s">
        <v>37</v>
      </c>
      <c r="F7" s="79" t="s">
        <v>38</v>
      </c>
      <c r="G7" s="79" t="s">
        <v>39</v>
      </c>
      <c r="H7" s="81" t="s">
        <v>30</v>
      </c>
      <c r="I7" s="81" t="s">
        <v>40</v>
      </c>
      <c r="J7" s="85"/>
      <c r="K7" s="85"/>
      <c r="L7" s="86"/>
      <c r="M7" s="83" t="s">
        <v>36</v>
      </c>
      <c r="N7" s="79" t="s">
        <v>51</v>
      </c>
      <c r="O7" s="81" t="s">
        <v>42</v>
      </c>
      <c r="P7" s="83" t="s">
        <v>44</v>
      </c>
      <c r="Q7" s="79" t="s">
        <v>52</v>
      </c>
      <c r="R7" s="7"/>
      <c r="S7" s="5"/>
      <c r="T7" s="5"/>
      <c r="U7" s="41"/>
      <c r="V7" s="7"/>
    </row>
    <row r="8" spans="1:23" x14ac:dyDescent="0.3">
      <c r="A8" s="3"/>
      <c r="B8" s="5"/>
      <c r="C8" s="7"/>
      <c r="D8" s="77" t="s">
        <v>31</v>
      </c>
      <c r="E8" s="27">
        <v>0</v>
      </c>
      <c r="F8" s="2"/>
      <c r="G8" s="2"/>
      <c r="H8" s="58" t="e">
        <f>AVERAGE(STD0_n1,STD0_n2)</f>
        <v>#DIV/0!</v>
      </c>
      <c r="I8" s="58" t="e">
        <f>Abs_STD_mean-Abs_STD0_mean</f>
        <v>#DIV/0!</v>
      </c>
      <c r="J8" s="7"/>
      <c r="K8" s="7"/>
      <c r="L8" s="52"/>
      <c r="M8" s="58" t="str">
        <f>IF(ISERROR(Change_abs_std),"",Change_abs_std)</f>
        <v/>
      </c>
      <c r="N8" s="25" t="str">
        <f>M8</f>
        <v/>
      </c>
      <c r="O8" s="59"/>
      <c r="P8" s="68"/>
      <c r="Q8" s="60"/>
      <c r="R8" s="7"/>
      <c r="S8" s="5"/>
      <c r="T8" s="5"/>
      <c r="U8" s="5"/>
      <c r="V8" s="7"/>
    </row>
    <row r="9" spans="1:23" x14ac:dyDescent="0.3">
      <c r="A9" s="3"/>
      <c r="B9" s="5"/>
      <c r="C9" s="7"/>
      <c r="D9" s="77" t="s">
        <v>32</v>
      </c>
      <c r="E9" s="27">
        <v>0.5</v>
      </c>
      <c r="F9" s="2"/>
      <c r="G9" s="2"/>
      <c r="H9" s="58" t="e">
        <f>AVERAGE(STD1_n1,STD1_n2)</f>
        <v>#DIV/0!</v>
      </c>
      <c r="I9" s="58" t="e">
        <f>Abs_STD_mean-Abs_STD0_mean</f>
        <v>#DIV/0!</v>
      </c>
      <c r="J9" s="7"/>
      <c r="K9" s="7"/>
      <c r="L9" s="52"/>
      <c r="M9" s="58" t="str">
        <f>IF(ISERROR(Change_abs_std),"",Change_abs_std)</f>
        <v/>
      </c>
      <c r="N9" s="25" t="str">
        <f>M9</f>
        <v/>
      </c>
      <c r="O9" s="58" t="e">
        <f>concentration_ug/Change_abs_std</f>
        <v>#DIV/0!</v>
      </c>
      <c r="P9" s="59" t="str">
        <f>IF(OR(ISBLANK(concentration_ug),ISERROR(Change_abs_std),ISERROR(_2M__microg_abs),concentration_ug=0),"",_2M__microg_abs)</f>
        <v/>
      </c>
      <c r="Q9" s="44" t="str">
        <f>P9</f>
        <v/>
      </c>
      <c r="R9" s="7"/>
      <c r="S9" s="5"/>
      <c r="T9" s="5"/>
      <c r="U9" s="5"/>
      <c r="V9" s="7"/>
    </row>
    <row r="10" spans="1:23" x14ac:dyDescent="0.3">
      <c r="A10" s="3"/>
      <c r="B10" s="5"/>
      <c r="C10" s="7"/>
      <c r="D10" s="77" t="s">
        <v>33</v>
      </c>
      <c r="E10" s="27">
        <v>2.5</v>
      </c>
      <c r="F10" s="2"/>
      <c r="G10" s="2"/>
      <c r="H10" s="58" t="e">
        <f>AVERAGE(STD2_n1,STD2_n2)</f>
        <v>#DIV/0!</v>
      </c>
      <c r="I10" s="58" t="e">
        <f>Abs_STD_mean-Abs_STD0_mean</f>
        <v>#DIV/0!</v>
      </c>
      <c r="J10" s="7"/>
      <c r="K10" s="7"/>
      <c r="L10" s="52"/>
      <c r="M10" s="58" t="str">
        <f>IF(ISERROR(Change_abs_std),"",Change_abs_std)</f>
        <v/>
      </c>
      <c r="N10" s="25" t="str">
        <f>M10</f>
        <v/>
      </c>
      <c r="O10" s="58" t="e">
        <f>concentration_ug/Change_abs_std</f>
        <v>#DIV/0!</v>
      </c>
      <c r="P10" s="59" t="str">
        <f>IF(OR(ISBLANK(concentration_ug),ISERROR(Change_abs_std),ISERROR(_2M__microg_abs),concentration_ug=0),"",_2M__microg_abs)</f>
        <v/>
      </c>
      <c r="Q10" s="44" t="str">
        <f>P10</f>
        <v/>
      </c>
      <c r="R10" s="7"/>
      <c r="S10" s="5"/>
      <c r="T10" s="5"/>
      <c r="U10" s="5"/>
      <c r="V10" s="7"/>
    </row>
    <row r="11" spans="1:23" x14ac:dyDescent="0.3">
      <c r="A11" s="3"/>
      <c r="B11" s="5"/>
      <c r="C11" s="7"/>
      <c r="D11" s="77" t="s">
        <v>34</v>
      </c>
      <c r="E11" s="27">
        <v>5</v>
      </c>
      <c r="F11" s="2"/>
      <c r="G11" s="2"/>
      <c r="H11" s="58" t="e">
        <f>AVERAGE(STD3_n1,STD3_n2)</f>
        <v>#DIV/0!</v>
      </c>
      <c r="I11" s="58" t="e">
        <f>Abs_STD_mean-Abs_STD0_mean</f>
        <v>#DIV/0!</v>
      </c>
      <c r="J11" s="7"/>
      <c r="K11" s="7"/>
      <c r="L11" s="52"/>
      <c r="M11" s="58" t="str">
        <f>IF(ISERROR(Change_abs_std),"",Change_abs_std)</f>
        <v/>
      </c>
      <c r="N11" s="25" t="str">
        <f>M11</f>
        <v/>
      </c>
      <c r="O11" s="58" t="e">
        <f>concentration_ug/Change_abs_std</f>
        <v>#DIV/0!</v>
      </c>
      <c r="P11" s="59" t="str">
        <f>IF(OR(ISBLANK(concentration_ug),ISERROR(Change_abs_std),ISERROR(_2M__microg_abs),concentration_ug=0),"",_2M__microg_abs)</f>
        <v/>
      </c>
      <c r="Q11" s="44" t="str">
        <f>P11</f>
        <v/>
      </c>
      <c r="R11" s="7"/>
      <c r="S11" s="73"/>
      <c r="T11" s="75" t="s">
        <v>43</v>
      </c>
      <c r="U11" s="8" t="s">
        <v>43</v>
      </c>
      <c r="V11" s="7"/>
    </row>
    <row r="12" spans="1:23" x14ac:dyDescent="0.3">
      <c r="A12" s="3"/>
      <c r="B12" s="5"/>
      <c r="C12" s="7"/>
      <c r="D12" s="77" t="s">
        <v>35</v>
      </c>
      <c r="E12" s="27">
        <v>7.5</v>
      </c>
      <c r="F12" s="2"/>
      <c r="G12" s="2"/>
      <c r="H12" s="58" t="e">
        <f>AVERAGE(STD4_n1,STD4_n2)</f>
        <v>#DIV/0!</v>
      </c>
      <c r="I12" s="58" t="e">
        <f>Abs_STD_mean-Abs_STD0_mean</f>
        <v>#DIV/0!</v>
      </c>
      <c r="J12" s="7"/>
      <c r="K12" s="7"/>
      <c r="L12" s="52"/>
      <c r="M12" s="58" t="str">
        <f>IF(ISERROR(Change_abs_std),"",Change_abs_std)</f>
        <v/>
      </c>
      <c r="N12" s="25" t="str">
        <f>M12</f>
        <v/>
      </c>
      <c r="O12" s="58" t="e">
        <f>concentration_ug/Change_abs_std</f>
        <v>#DIV/0!</v>
      </c>
      <c r="P12" s="59" t="str">
        <f>IF(OR(ISBLANK(concentration_ug),ISERROR(Change_abs_std),ISERROR(_2M__microg_abs),concentration_ug=0),"",_2M__microg_abs)</f>
        <v/>
      </c>
      <c r="Q12" s="44" t="str">
        <f>P12</f>
        <v/>
      </c>
      <c r="R12" s="7"/>
      <c r="S12" s="74"/>
      <c r="T12" s="72" t="str">
        <f>IF(COUNT(M)&lt;3,"",SUM(M)/COUNT(M))</f>
        <v/>
      </c>
      <c r="U12" s="69" t="str">
        <f>T12</f>
        <v/>
      </c>
      <c r="V12" s="7"/>
    </row>
    <row r="13" spans="1:23" x14ac:dyDescent="0.3">
      <c r="A13" s="3"/>
      <c r="B13" s="5"/>
      <c r="C13" s="7"/>
      <c r="D13" s="7"/>
      <c r="E13" s="17"/>
      <c r="F13" s="17"/>
      <c r="G13" s="7"/>
      <c r="H13" s="7"/>
      <c r="I13" s="7"/>
      <c r="J13" s="7"/>
      <c r="K13" s="5"/>
      <c r="L13" s="5"/>
      <c r="M13" s="5"/>
      <c r="N13" s="5"/>
      <c r="O13" s="5"/>
      <c r="P13" s="5"/>
      <c r="Q13" s="5"/>
      <c r="R13" s="5"/>
      <c r="S13" s="5"/>
      <c r="T13" s="5"/>
      <c r="U13" s="7"/>
      <c r="V13" s="7"/>
    </row>
    <row r="14" spans="1:23" x14ac:dyDescent="0.3">
      <c r="A14" s="3"/>
      <c r="B14" s="5"/>
      <c r="C14" s="7"/>
      <c r="D14" s="7"/>
      <c r="E14" s="17"/>
      <c r="F14" s="17"/>
      <c r="G14" s="7"/>
      <c r="H14" s="7"/>
      <c r="I14" s="7"/>
      <c r="K14" s="5"/>
      <c r="L14" s="5"/>
      <c r="M14" s="5"/>
      <c r="N14" s="5"/>
      <c r="O14" s="5"/>
      <c r="P14" s="5"/>
      <c r="Q14" s="5"/>
      <c r="R14" s="5"/>
      <c r="S14" s="5"/>
      <c r="T14" s="5"/>
      <c r="U14" s="7"/>
      <c r="V14" s="7"/>
    </row>
    <row r="15" spans="1:23" s="61" customFormat="1" x14ac:dyDescent="0.3">
      <c r="A15" s="3"/>
      <c r="B15" s="5"/>
      <c r="C15" s="22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7"/>
      <c r="V15" s="7"/>
      <c r="W15" s="54"/>
    </row>
    <row r="16" spans="1:23" s="61" customFormat="1" x14ac:dyDescent="0.3">
      <c r="A16" s="3"/>
      <c r="B16" s="5"/>
      <c r="D16" s="5"/>
      <c r="E16" s="38" t="s">
        <v>12</v>
      </c>
      <c r="F16" s="5"/>
      <c r="G16" s="5"/>
      <c r="H16" s="5"/>
      <c r="I16" s="5"/>
      <c r="J16" s="7"/>
      <c r="K16" s="7"/>
      <c r="L16" s="40"/>
      <c r="M16" s="40"/>
      <c r="N16" s="38" t="s">
        <v>1</v>
      </c>
      <c r="O16" s="5"/>
      <c r="P16" s="5"/>
      <c r="Q16" s="5"/>
      <c r="R16" s="7"/>
      <c r="S16" s="5"/>
      <c r="T16" s="5"/>
      <c r="U16" s="7"/>
      <c r="V16" s="7"/>
      <c r="W16" s="54"/>
    </row>
    <row r="17" spans="1:23" s="65" customFormat="1" ht="57" customHeight="1" x14ac:dyDescent="0.3">
      <c r="A17" s="62"/>
      <c r="B17" s="63"/>
      <c r="C17" s="64"/>
      <c r="D17" s="78" t="s">
        <v>0</v>
      </c>
      <c r="E17" s="79" t="s">
        <v>23</v>
      </c>
      <c r="F17" s="79" t="s">
        <v>22</v>
      </c>
      <c r="G17" s="79" t="s">
        <v>26</v>
      </c>
      <c r="H17" s="80"/>
      <c r="I17" s="80"/>
      <c r="J17" s="79" t="s">
        <v>25</v>
      </c>
      <c r="K17" s="80"/>
      <c r="L17" s="81" t="s">
        <v>16</v>
      </c>
      <c r="M17" s="81" t="s">
        <v>29</v>
      </c>
      <c r="N17" s="82" t="s">
        <v>50</v>
      </c>
      <c r="O17" s="81" t="s">
        <v>27</v>
      </c>
      <c r="P17" s="83" t="s">
        <v>24</v>
      </c>
      <c r="Q17" s="79" t="s">
        <v>24</v>
      </c>
      <c r="R17" s="80"/>
      <c r="S17" s="81" t="s">
        <v>17</v>
      </c>
      <c r="T17" s="83" t="s">
        <v>28</v>
      </c>
      <c r="U17" s="79" t="s">
        <v>48</v>
      </c>
      <c r="V17" s="66"/>
      <c r="W17" s="67"/>
    </row>
    <row r="18" spans="1:23" x14ac:dyDescent="0.3">
      <c r="A18" s="3"/>
      <c r="B18" s="5"/>
      <c r="C18" s="60">
        <v>1</v>
      </c>
      <c r="D18" s="1"/>
      <c r="E18" s="2"/>
      <c r="F18" s="2"/>
      <c r="G18" s="2">
        <v>1</v>
      </c>
      <c r="H18" s="76"/>
      <c r="I18" s="76"/>
      <c r="J18" s="26">
        <v>20</v>
      </c>
      <c r="K18" s="7"/>
      <c r="L18" s="68">
        <f t="shared" ref="L18:L57" si="0">(Total_phosphorus-Free_phosphorus)</f>
        <v>0</v>
      </c>
      <c r="M18" s="58" t="str">
        <f t="shared" ref="M18:M57" si="1">IF(OR(ISBLANK(Free_phosphorus),ISBLANK(Total_phosphorus)),"",Change_absorbance)</f>
        <v/>
      </c>
      <c r="N18" s="25" t="str">
        <f>M18</f>
        <v/>
      </c>
      <c r="O18" s="68" t="e">
        <f t="shared" ref="O18:O57" si="2">Change_absorbance*(Extraction_volume/Sample_weight)*55.6*Mean_M/10000</f>
        <v>#VALUE!</v>
      </c>
      <c r="P18" s="58" t="str">
        <f t="shared" ref="P18:P57" si="3">IF(OR(ISBLANK(Free_phosphorus),ISBLANK(Total_phosphorus),ISBLANK(Sample_weight),ISBLANK(Extraction_volume),ISBLANK(Mean_M),ISERROR(Concentration_gg),Sample_weight=0,Extraction_volume=0,Mean_M=0),"",Concentration_gg)</f>
        <v/>
      </c>
      <c r="Q18" s="25" t="str">
        <f>P18</f>
        <v/>
      </c>
      <c r="R18" s="7"/>
      <c r="S18" s="68" t="e">
        <f>Concentration_gg/0.282</f>
        <v>#VALUE!</v>
      </c>
      <c r="T18" s="58" t="str">
        <f t="shared" ref="T18:T57" si="4">IF(OR(ISBLANK(Free_phosphorus),ISBLANK(Total_phosphorus),ISBLANK(Sample_weight),ISBLANK(Extraction_volume),ISBLANK(Mean_M),ISERROR(Phytic_gg),Sample_weight=0,Extraction_volume=0,Mean_M=0),"",Phytic_gg)</f>
        <v/>
      </c>
      <c r="U18" s="25" t="str">
        <f>T18</f>
        <v/>
      </c>
      <c r="V18" s="7"/>
    </row>
    <row r="19" spans="1:23" x14ac:dyDescent="0.3">
      <c r="A19" s="3"/>
      <c r="B19" s="5"/>
      <c r="C19" s="60">
        <v>2</v>
      </c>
      <c r="D19" s="1"/>
      <c r="E19" s="2"/>
      <c r="F19" s="2"/>
      <c r="G19" s="2">
        <v>1</v>
      </c>
      <c r="H19" s="76"/>
      <c r="I19" s="76"/>
      <c r="J19" s="26">
        <v>20</v>
      </c>
      <c r="K19" s="7"/>
      <c r="L19" s="68">
        <f t="shared" si="0"/>
        <v>0</v>
      </c>
      <c r="M19" s="58" t="str">
        <f t="shared" si="1"/>
        <v/>
      </c>
      <c r="N19" s="25" t="str">
        <f t="shared" ref="N19:N38" si="5">M19</f>
        <v/>
      </c>
      <c r="O19" s="68" t="e">
        <f t="shared" si="2"/>
        <v>#VALUE!</v>
      </c>
      <c r="P19" s="58" t="str">
        <f t="shared" si="3"/>
        <v/>
      </c>
      <c r="Q19" s="25" t="str">
        <f t="shared" ref="Q19:Q38" si="6">P19</f>
        <v/>
      </c>
      <c r="R19" s="7"/>
      <c r="S19" s="68" t="e">
        <f t="shared" ref="S19:S38" si="7">Concentration_gg/0.282</f>
        <v>#VALUE!</v>
      </c>
      <c r="T19" s="58" t="str">
        <f t="shared" si="4"/>
        <v/>
      </c>
      <c r="U19" s="25" t="str">
        <f t="shared" ref="U19:U38" si="8">T19</f>
        <v/>
      </c>
      <c r="V19" s="7"/>
    </row>
    <row r="20" spans="1:23" x14ac:dyDescent="0.3">
      <c r="A20" s="3"/>
      <c r="B20" s="5"/>
      <c r="C20" s="60">
        <v>3</v>
      </c>
      <c r="D20" s="1"/>
      <c r="E20" s="2"/>
      <c r="F20" s="2"/>
      <c r="G20" s="2">
        <v>1</v>
      </c>
      <c r="H20" s="76"/>
      <c r="I20" s="76"/>
      <c r="J20" s="26">
        <v>20</v>
      </c>
      <c r="K20" s="7"/>
      <c r="L20" s="68">
        <f t="shared" si="0"/>
        <v>0</v>
      </c>
      <c r="M20" s="58" t="str">
        <f t="shared" si="1"/>
        <v/>
      </c>
      <c r="N20" s="25" t="str">
        <f t="shared" si="5"/>
        <v/>
      </c>
      <c r="O20" s="68" t="e">
        <f t="shared" si="2"/>
        <v>#VALUE!</v>
      </c>
      <c r="P20" s="58" t="str">
        <f t="shared" si="3"/>
        <v/>
      </c>
      <c r="Q20" s="25" t="str">
        <f t="shared" si="6"/>
        <v/>
      </c>
      <c r="R20" s="7"/>
      <c r="S20" s="68" t="e">
        <f t="shared" si="7"/>
        <v>#VALUE!</v>
      </c>
      <c r="T20" s="58" t="str">
        <f t="shared" si="4"/>
        <v/>
      </c>
      <c r="U20" s="25" t="str">
        <f t="shared" si="8"/>
        <v/>
      </c>
      <c r="V20" s="7"/>
    </row>
    <row r="21" spans="1:23" x14ac:dyDescent="0.3">
      <c r="A21" s="3"/>
      <c r="B21" s="5"/>
      <c r="C21" s="60">
        <v>4</v>
      </c>
      <c r="D21" s="1"/>
      <c r="E21" s="2"/>
      <c r="F21" s="2"/>
      <c r="G21" s="2">
        <v>1</v>
      </c>
      <c r="H21" s="76"/>
      <c r="I21" s="76"/>
      <c r="J21" s="26">
        <v>20</v>
      </c>
      <c r="K21" s="7"/>
      <c r="L21" s="68">
        <f t="shared" si="0"/>
        <v>0</v>
      </c>
      <c r="M21" s="58" t="str">
        <f t="shared" si="1"/>
        <v/>
      </c>
      <c r="N21" s="25" t="str">
        <f t="shared" si="5"/>
        <v/>
      </c>
      <c r="O21" s="68" t="e">
        <f t="shared" si="2"/>
        <v>#VALUE!</v>
      </c>
      <c r="P21" s="58" t="str">
        <f t="shared" si="3"/>
        <v/>
      </c>
      <c r="Q21" s="25" t="str">
        <f t="shared" si="6"/>
        <v/>
      </c>
      <c r="R21" s="7"/>
      <c r="S21" s="68" t="e">
        <f t="shared" si="7"/>
        <v>#VALUE!</v>
      </c>
      <c r="T21" s="58" t="str">
        <f t="shared" si="4"/>
        <v/>
      </c>
      <c r="U21" s="25" t="str">
        <f t="shared" si="8"/>
        <v/>
      </c>
      <c r="V21" s="7"/>
    </row>
    <row r="22" spans="1:23" x14ac:dyDescent="0.3">
      <c r="A22" s="3"/>
      <c r="B22" s="5"/>
      <c r="C22" s="60">
        <v>5</v>
      </c>
      <c r="D22" s="1"/>
      <c r="E22" s="2"/>
      <c r="F22" s="2"/>
      <c r="G22" s="2">
        <v>1</v>
      </c>
      <c r="H22" s="76"/>
      <c r="I22" s="76"/>
      <c r="J22" s="26">
        <v>20</v>
      </c>
      <c r="K22" s="7"/>
      <c r="L22" s="68">
        <f t="shared" si="0"/>
        <v>0</v>
      </c>
      <c r="M22" s="58" t="str">
        <f t="shared" si="1"/>
        <v/>
      </c>
      <c r="N22" s="25" t="str">
        <f t="shared" si="5"/>
        <v/>
      </c>
      <c r="O22" s="68" t="e">
        <f t="shared" si="2"/>
        <v>#VALUE!</v>
      </c>
      <c r="P22" s="58" t="str">
        <f t="shared" si="3"/>
        <v/>
      </c>
      <c r="Q22" s="25" t="str">
        <f t="shared" si="6"/>
        <v/>
      </c>
      <c r="R22" s="7"/>
      <c r="S22" s="68" t="e">
        <f t="shared" si="7"/>
        <v>#VALUE!</v>
      </c>
      <c r="T22" s="58" t="str">
        <f t="shared" si="4"/>
        <v/>
      </c>
      <c r="U22" s="25" t="str">
        <f t="shared" si="8"/>
        <v/>
      </c>
      <c r="V22" s="7"/>
    </row>
    <row r="23" spans="1:23" x14ac:dyDescent="0.3">
      <c r="A23" s="3"/>
      <c r="B23" s="5"/>
      <c r="C23" s="60">
        <v>6</v>
      </c>
      <c r="D23" s="1"/>
      <c r="E23" s="2"/>
      <c r="F23" s="2"/>
      <c r="G23" s="2">
        <v>1</v>
      </c>
      <c r="H23" s="76"/>
      <c r="I23" s="76"/>
      <c r="J23" s="26">
        <v>20</v>
      </c>
      <c r="K23" s="7"/>
      <c r="L23" s="68">
        <f t="shared" si="0"/>
        <v>0</v>
      </c>
      <c r="M23" s="58" t="str">
        <f t="shared" si="1"/>
        <v/>
      </c>
      <c r="N23" s="25" t="str">
        <f t="shared" si="5"/>
        <v/>
      </c>
      <c r="O23" s="68" t="e">
        <f t="shared" si="2"/>
        <v>#VALUE!</v>
      </c>
      <c r="P23" s="58" t="str">
        <f t="shared" si="3"/>
        <v/>
      </c>
      <c r="Q23" s="25" t="str">
        <f t="shared" si="6"/>
        <v/>
      </c>
      <c r="R23" s="7"/>
      <c r="S23" s="68" t="e">
        <f t="shared" si="7"/>
        <v>#VALUE!</v>
      </c>
      <c r="T23" s="58" t="str">
        <f t="shared" si="4"/>
        <v/>
      </c>
      <c r="U23" s="25" t="str">
        <f t="shared" si="8"/>
        <v/>
      </c>
      <c r="V23" s="7"/>
    </row>
    <row r="24" spans="1:23" x14ac:dyDescent="0.3">
      <c r="A24" s="3"/>
      <c r="B24" s="5"/>
      <c r="C24" s="60">
        <v>7</v>
      </c>
      <c r="D24" s="1"/>
      <c r="E24" s="2"/>
      <c r="F24" s="2"/>
      <c r="G24" s="2">
        <v>1</v>
      </c>
      <c r="H24" s="76"/>
      <c r="I24" s="76"/>
      <c r="J24" s="26">
        <v>20</v>
      </c>
      <c r="K24" s="7"/>
      <c r="L24" s="68">
        <f t="shared" si="0"/>
        <v>0</v>
      </c>
      <c r="M24" s="58" t="str">
        <f t="shared" si="1"/>
        <v/>
      </c>
      <c r="N24" s="25" t="str">
        <f t="shared" si="5"/>
        <v/>
      </c>
      <c r="O24" s="68" t="e">
        <f t="shared" si="2"/>
        <v>#VALUE!</v>
      </c>
      <c r="P24" s="58" t="str">
        <f t="shared" si="3"/>
        <v/>
      </c>
      <c r="Q24" s="25" t="str">
        <f t="shared" si="6"/>
        <v/>
      </c>
      <c r="R24" s="7"/>
      <c r="S24" s="68" t="e">
        <f t="shared" si="7"/>
        <v>#VALUE!</v>
      </c>
      <c r="T24" s="58" t="str">
        <f t="shared" si="4"/>
        <v/>
      </c>
      <c r="U24" s="25" t="str">
        <f t="shared" si="8"/>
        <v/>
      </c>
      <c r="V24" s="7"/>
    </row>
    <row r="25" spans="1:23" x14ac:dyDescent="0.3">
      <c r="A25" s="3"/>
      <c r="B25" s="5"/>
      <c r="C25" s="60">
        <v>8</v>
      </c>
      <c r="D25" s="1"/>
      <c r="E25" s="2"/>
      <c r="F25" s="2"/>
      <c r="G25" s="2">
        <v>1</v>
      </c>
      <c r="H25" s="76"/>
      <c r="I25" s="76"/>
      <c r="J25" s="26">
        <v>20</v>
      </c>
      <c r="K25" s="7"/>
      <c r="L25" s="68">
        <f t="shared" si="0"/>
        <v>0</v>
      </c>
      <c r="M25" s="58" t="str">
        <f t="shared" si="1"/>
        <v/>
      </c>
      <c r="N25" s="25" t="str">
        <f t="shared" si="5"/>
        <v/>
      </c>
      <c r="O25" s="68" t="e">
        <f t="shared" si="2"/>
        <v>#VALUE!</v>
      </c>
      <c r="P25" s="58" t="str">
        <f t="shared" si="3"/>
        <v/>
      </c>
      <c r="Q25" s="25" t="str">
        <f t="shared" si="6"/>
        <v/>
      </c>
      <c r="R25" s="7"/>
      <c r="S25" s="68" t="e">
        <f t="shared" si="7"/>
        <v>#VALUE!</v>
      </c>
      <c r="T25" s="58" t="str">
        <f t="shared" si="4"/>
        <v/>
      </c>
      <c r="U25" s="25" t="str">
        <f t="shared" si="8"/>
        <v/>
      </c>
      <c r="V25" s="7"/>
    </row>
    <row r="26" spans="1:23" x14ac:dyDescent="0.3">
      <c r="A26" s="3"/>
      <c r="B26" s="5"/>
      <c r="C26" s="60">
        <v>9</v>
      </c>
      <c r="D26" s="1"/>
      <c r="E26" s="2"/>
      <c r="F26" s="2"/>
      <c r="G26" s="2">
        <v>1</v>
      </c>
      <c r="H26" s="76"/>
      <c r="I26" s="76"/>
      <c r="J26" s="26">
        <v>20</v>
      </c>
      <c r="K26" s="7"/>
      <c r="L26" s="68">
        <f t="shared" si="0"/>
        <v>0</v>
      </c>
      <c r="M26" s="58" t="str">
        <f t="shared" si="1"/>
        <v/>
      </c>
      <c r="N26" s="25" t="str">
        <f t="shared" si="5"/>
        <v/>
      </c>
      <c r="O26" s="68" t="e">
        <f t="shared" si="2"/>
        <v>#VALUE!</v>
      </c>
      <c r="P26" s="58" t="str">
        <f t="shared" si="3"/>
        <v/>
      </c>
      <c r="Q26" s="25" t="str">
        <f t="shared" si="6"/>
        <v/>
      </c>
      <c r="R26" s="7"/>
      <c r="S26" s="68" t="e">
        <f t="shared" si="7"/>
        <v>#VALUE!</v>
      </c>
      <c r="T26" s="58" t="str">
        <f t="shared" si="4"/>
        <v/>
      </c>
      <c r="U26" s="25" t="str">
        <f t="shared" si="8"/>
        <v/>
      </c>
      <c r="V26" s="7"/>
    </row>
    <row r="27" spans="1:23" x14ac:dyDescent="0.3">
      <c r="A27" s="3"/>
      <c r="B27" s="5"/>
      <c r="C27" s="60">
        <v>10</v>
      </c>
      <c r="D27" s="1"/>
      <c r="E27" s="2"/>
      <c r="F27" s="2"/>
      <c r="G27" s="2">
        <v>1</v>
      </c>
      <c r="H27" s="76"/>
      <c r="I27" s="76"/>
      <c r="J27" s="26">
        <v>20</v>
      </c>
      <c r="K27" s="7"/>
      <c r="L27" s="68">
        <f t="shared" si="0"/>
        <v>0</v>
      </c>
      <c r="M27" s="58" t="str">
        <f t="shared" si="1"/>
        <v/>
      </c>
      <c r="N27" s="25" t="str">
        <f t="shared" si="5"/>
        <v/>
      </c>
      <c r="O27" s="68" t="e">
        <f t="shared" si="2"/>
        <v>#VALUE!</v>
      </c>
      <c r="P27" s="58" t="str">
        <f t="shared" si="3"/>
        <v/>
      </c>
      <c r="Q27" s="25" t="str">
        <f t="shared" si="6"/>
        <v/>
      </c>
      <c r="R27" s="7"/>
      <c r="S27" s="68" t="e">
        <f t="shared" si="7"/>
        <v>#VALUE!</v>
      </c>
      <c r="T27" s="58" t="str">
        <f t="shared" si="4"/>
        <v/>
      </c>
      <c r="U27" s="25" t="str">
        <f t="shared" si="8"/>
        <v/>
      </c>
      <c r="V27" s="7"/>
    </row>
    <row r="28" spans="1:23" x14ac:dyDescent="0.3">
      <c r="A28" s="3"/>
      <c r="B28" s="5"/>
      <c r="C28" s="60">
        <v>11</v>
      </c>
      <c r="D28" s="1"/>
      <c r="E28" s="2"/>
      <c r="F28" s="2"/>
      <c r="G28" s="2">
        <v>1</v>
      </c>
      <c r="H28" s="76"/>
      <c r="I28" s="76"/>
      <c r="J28" s="26">
        <v>20</v>
      </c>
      <c r="K28" s="7"/>
      <c r="L28" s="68">
        <f t="shared" si="0"/>
        <v>0</v>
      </c>
      <c r="M28" s="58" t="str">
        <f t="shared" si="1"/>
        <v/>
      </c>
      <c r="N28" s="25" t="str">
        <f t="shared" si="5"/>
        <v/>
      </c>
      <c r="O28" s="68" t="e">
        <f t="shared" si="2"/>
        <v>#VALUE!</v>
      </c>
      <c r="P28" s="58" t="str">
        <f t="shared" si="3"/>
        <v/>
      </c>
      <c r="Q28" s="25" t="str">
        <f t="shared" si="6"/>
        <v/>
      </c>
      <c r="R28" s="7"/>
      <c r="S28" s="68" t="e">
        <f t="shared" si="7"/>
        <v>#VALUE!</v>
      </c>
      <c r="T28" s="58" t="str">
        <f t="shared" si="4"/>
        <v/>
      </c>
      <c r="U28" s="25" t="str">
        <f t="shared" si="8"/>
        <v/>
      </c>
      <c r="V28" s="7"/>
    </row>
    <row r="29" spans="1:23" x14ac:dyDescent="0.3">
      <c r="A29" s="3"/>
      <c r="B29" s="5"/>
      <c r="C29" s="60">
        <v>12</v>
      </c>
      <c r="D29" s="1"/>
      <c r="E29" s="2"/>
      <c r="F29" s="2"/>
      <c r="G29" s="2">
        <v>1</v>
      </c>
      <c r="H29" s="76"/>
      <c r="I29" s="76"/>
      <c r="J29" s="26">
        <v>20</v>
      </c>
      <c r="K29" s="7"/>
      <c r="L29" s="68">
        <f t="shared" si="0"/>
        <v>0</v>
      </c>
      <c r="M29" s="58" t="str">
        <f t="shared" si="1"/>
        <v/>
      </c>
      <c r="N29" s="25" t="str">
        <f t="shared" si="5"/>
        <v/>
      </c>
      <c r="O29" s="68" t="e">
        <f t="shared" si="2"/>
        <v>#VALUE!</v>
      </c>
      <c r="P29" s="58" t="str">
        <f t="shared" si="3"/>
        <v/>
      </c>
      <c r="Q29" s="25" t="str">
        <f t="shared" si="6"/>
        <v/>
      </c>
      <c r="R29" s="7"/>
      <c r="S29" s="68" t="e">
        <f t="shared" si="7"/>
        <v>#VALUE!</v>
      </c>
      <c r="T29" s="58" t="str">
        <f t="shared" si="4"/>
        <v/>
      </c>
      <c r="U29" s="25" t="str">
        <f t="shared" si="8"/>
        <v/>
      </c>
      <c r="V29" s="7"/>
    </row>
    <row r="30" spans="1:23" x14ac:dyDescent="0.3">
      <c r="A30" s="3"/>
      <c r="B30" s="5"/>
      <c r="C30" s="60">
        <v>13</v>
      </c>
      <c r="D30" s="1"/>
      <c r="E30" s="2"/>
      <c r="F30" s="2"/>
      <c r="G30" s="2">
        <v>1</v>
      </c>
      <c r="H30" s="76"/>
      <c r="I30" s="76"/>
      <c r="J30" s="26">
        <v>20</v>
      </c>
      <c r="K30" s="7"/>
      <c r="L30" s="68">
        <f t="shared" si="0"/>
        <v>0</v>
      </c>
      <c r="M30" s="58" t="str">
        <f t="shared" si="1"/>
        <v/>
      </c>
      <c r="N30" s="25" t="str">
        <f t="shared" si="5"/>
        <v/>
      </c>
      <c r="O30" s="68" t="e">
        <f t="shared" si="2"/>
        <v>#VALUE!</v>
      </c>
      <c r="P30" s="58" t="str">
        <f t="shared" si="3"/>
        <v/>
      </c>
      <c r="Q30" s="25" t="str">
        <f t="shared" si="6"/>
        <v/>
      </c>
      <c r="R30" s="7"/>
      <c r="S30" s="68" t="e">
        <f t="shared" si="7"/>
        <v>#VALUE!</v>
      </c>
      <c r="T30" s="58" t="str">
        <f t="shared" si="4"/>
        <v/>
      </c>
      <c r="U30" s="25" t="str">
        <f t="shared" si="8"/>
        <v/>
      </c>
      <c r="V30" s="7"/>
    </row>
    <row r="31" spans="1:23" x14ac:dyDescent="0.3">
      <c r="A31" s="3"/>
      <c r="B31" s="5"/>
      <c r="C31" s="60">
        <v>14</v>
      </c>
      <c r="D31" s="1"/>
      <c r="E31" s="2"/>
      <c r="F31" s="2"/>
      <c r="G31" s="2">
        <v>1</v>
      </c>
      <c r="H31" s="76"/>
      <c r="I31" s="76"/>
      <c r="J31" s="26">
        <v>20</v>
      </c>
      <c r="K31" s="7"/>
      <c r="L31" s="68">
        <f t="shared" si="0"/>
        <v>0</v>
      </c>
      <c r="M31" s="58" t="str">
        <f t="shared" si="1"/>
        <v/>
      </c>
      <c r="N31" s="25" t="str">
        <f t="shared" si="5"/>
        <v/>
      </c>
      <c r="O31" s="68" t="e">
        <f t="shared" si="2"/>
        <v>#VALUE!</v>
      </c>
      <c r="P31" s="58" t="str">
        <f t="shared" si="3"/>
        <v/>
      </c>
      <c r="Q31" s="25" t="str">
        <f t="shared" si="6"/>
        <v/>
      </c>
      <c r="R31" s="7"/>
      <c r="S31" s="68" t="e">
        <f t="shared" si="7"/>
        <v>#VALUE!</v>
      </c>
      <c r="T31" s="58" t="str">
        <f t="shared" si="4"/>
        <v/>
      </c>
      <c r="U31" s="25" t="str">
        <f t="shared" si="8"/>
        <v/>
      </c>
      <c r="V31" s="7"/>
    </row>
    <row r="32" spans="1:23" x14ac:dyDescent="0.3">
      <c r="A32" s="3"/>
      <c r="B32" s="5"/>
      <c r="C32" s="60">
        <v>15</v>
      </c>
      <c r="D32" s="1"/>
      <c r="E32" s="2"/>
      <c r="F32" s="2"/>
      <c r="G32" s="2">
        <v>1</v>
      </c>
      <c r="H32" s="76"/>
      <c r="I32" s="76"/>
      <c r="J32" s="26">
        <v>20</v>
      </c>
      <c r="K32" s="7"/>
      <c r="L32" s="68">
        <f t="shared" si="0"/>
        <v>0</v>
      </c>
      <c r="M32" s="58" t="str">
        <f t="shared" si="1"/>
        <v/>
      </c>
      <c r="N32" s="25" t="str">
        <f t="shared" si="5"/>
        <v/>
      </c>
      <c r="O32" s="68" t="e">
        <f t="shared" si="2"/>
        <v>#VALUE!</v>
      </c>
      <c r="P32" s="58" t="str">
        <f t="shared" si="3"/>
        <v/>
      </c>
      <c r="Q32" s="25" t="str">
        <f t="shared" si="6"/>
        <v/>
      </c>
      <c r="R32" s="7"/>
      <c r="S32" s="68" t="e">
        <f t="shared" si="7"/>
        <v>#VALUE!</v>
      </c>
      <c r="T32" s="58" t="str">
        <f t="shared" si="4"/>
        <v/>
      </c>
      <c r="U32" s="25" t="str">
        <f t="shared" si="8"/>
        <v/>
      </c>
      <c r="V32" s="7"/>
    </row>
    <row r="33" spans="1:22" x14ac:dyDescent="0.3">
      <c r="A33" s="3"/>
      <c r="B33" s="5"/>
      <c r="C33" s="60">
        <v>16</v>
      </c>
      <c r="D33" s="1"/>
      <c r="E33" s="2"/>
      <c r="F33" s="2"/>
      <c r="G33" s="2">
        <v>1</v>
      </c>
      <c r="H33" s="76"/>
      <c r="I33" s="76"/>
      <c r="J33" s="26">
        <v>20</v>
      </c>
      <c r="K33" s="7"/>
      <c r="L33" s="68">
        <f t="shared" si="0"/>
        <v>0</v>
      </c>
      <c r="M33" s="58" t="str">
        <f t="shared" si="1"/>
        <v/>
      </c>
      <c r="N33" s="25" t="str">
        <f t="shared" si="5"/>
        <v/>
      </c>
      <c r="O33" s="68" t="e">
        <f t="shared" si="2"/>
        <v>#VALUE!</v>
      </c>
      <c r="P33" s="58" t="str">
        <f t="shared" si="3"/>
        <v/>
      </c>
      <c r="Q33" s="25" t="str">
        <f t="shared" si="6"/>
        <v/>
      </c>
      <c r="R33" s="7"/>
      <c r="S33" s="68" t="e">
        <f t="shared" si="7"/>
        <v>#VALUE!</v>
      </c>
      <c r="T33" s="58" t="str">
        <f t="shared" si="4"/>
        <v/>
      </c>
      <c r="U33" s="25" t="str">
        <f t="shared" si="8"/>
        <v/>
      </c>
      <c r="V33" s="7"/>
    </row>
    <row r="34" spans="1:22" x14ac:dyDescent="0.3">
      <c r="A34" s="3"/>
      <c r="B34" s="5"/>
      <c r="C34" s="60">
        <v>17</v>
      </c>
      <c r="D34" s="1"/>
      <c r="E34" s="2"/>
      <c r="F34" s="2"/>
      <c r="G34" s="2">
        <v>1</v>
      </c>
      <c r="H34" s="76"/>
      <c r="I34" s="76"/>
      <c r="J34" s="26">
        <v>20</v>
      </c>
      <c r="K34" s="7"/>
      <c r="L34" s="68">
        <f t="shared" si="0"/>
        <v>0</v>
      </c>
      <c r="M34" s="58" t="str">
        <f t="shared" si="1"/>
        <v/>
      </c>
      <c r="N34" s="25" t="str">
        <f t="shared" si="5"/>
        <v/>
      </c>
      <c r="O34" s="68" t="e">
        <f t="shared" si="2"/>
        <v>#VALUE!</v>
      </c>
      <c r="P34" s="58" t="str">
        <f t="shared" si="3"/>
        <v/>
      </c>
      <c r="Q34" s="25" t="str">
        <f t="shared" si="6"/>
        <v/>
      </c>
      <c r="R34" s="7"/>
      <c r="S34" s="68" t="e">
        <f t="shared" si="7"/>
        <v>#VALUE!</v>
      </c>
      <c r="T34" s="58" t="str">
        <f t="shared" si="4"/>
        <v/>
      </c>
      <c r="U34" s="25" t="str">
        <f t="shared" si="8"/>
        <v/>
      </c>
      <c r="V34" s="7"/>
    </row>
    <row r="35" spans="1:22" x14ac:dyDescent="0.3">
      <c r="A35" s="3"/>
      <c r="B35" s="5"/>
      <c r="C35" s="60">
        <v>18</v>
      </c>
      <c r="D35" s="1"/>
      <c r="E35" s="2"/>
      <c r="F35" s="2"/>
      <c r="G35" s="2">
        <v>1</v>
      </c>
      <c r="H35" s="76"/>
      <c r="I35" s="76"/>
      <c r="J35" s="26">
        <v>20</v>
      </c>
      <c r="K35" s="7"/>
      <c r="L35" s="68">
        <f t="shared" si="0"/>
        <v>0</v>
      </c>
      <c r="M35" s="58" t="str">
        <f t="shared" si="1"/>
        <v/>
      </c>
      <c r="N35" s="25" t="str">
        <f t="shared" si="5"/>
        <v/>
      </c>
      <c r="O35" s="68" t="e">
        <f t="shared" si="2"/>
        <v>#VALUE!</v>
      </c>
      <c r="P35" s="58" t="str">
        <f t="shared" si="3"/>
        <v/>
      </c>
      <c r="Q35" s="25" t="str">
        <f t="shared" si="6"/>
        <v/>
      </c>
      <c r="R35" s="7"/>
      <c r="S35" s="68" t="e">
        <f t="shared" si="7"/>
        <v>#VALUE!</v>
      </c>
      <c r="T35" s="58" t="str">
        <f t="shared" si="4"/>
        <v/>
      </c>
      <c r="U35" s="25" t="str">
        <f t="shared" si="8"/>
        <v/>
      </c>
      <c r="V35" s="7"/>
    </row>
    <row r="36" spans="1:22" x14ac:dyDescent="0.3">
      <c r="A36" s="3"/>
      <c r="B36" s="5"/>
      <c r="C36" s="60">
        <v>19</v>
      </c>
      <c r="D36" s="1"/>
      <c r="E36" s="2"/>
      <c r="F36" s="2"/>
      <c r="G36" s="2">
        <v>1</v>
      </c>
      <c r="H36" s="76"/>
      <c r="I36" s="76"/>
      <c r="J36" s="26">
        <v>20</v>
      </c>
      <c r="K36" s="7"/>
      <c r="L36" s="68">
        <f t="shared" si="0"/>
        <v>0</v>
      </c>
      <c r="M36" s="58" t="str">
        <f t="shared" si="1"/>
        <v/>
      </c>
      <c r="N36" s="25" t="str">
        <f t="shared" si="5"/>
        <v/>
      </c>
      <c r="O36" s="68" t="e">
        <f t="shared" si="2"/>
        <v>#VALUE!</v>
      </c>
      <c r="P36" s="58" t="str">
        <f t="shared" si="3"/>
        <v/>
      </c>
      <c r="Q36" s="25" t="str">
        <f t="shared" si="6"/>
        <v/>
      </c>
      <c r="R36" s="7"/>
      <c r="S36" s="68" t="e">
        <f t="shared" si="7"/>
        <v>#VALUE!</v>
      </c>
      <c r="T36" s="58" t="str">
        <f t="shared" si="4"/>
        <v/>
      </c>
      <c r="U36" s="25" t="str">
        <f t="shared" si="8"/>
        <v/>
      </c>
      <c r="V36" s="7"/>
    </row>
    <row r="37" spans="1:22" x14ac:dyDescent="0.3">
      <c r="A37" s="3"/>
      <c r="B37" s="5"/>
      <c r="C37" s="60">
        <v>20</v>
      </c>
      <c r="D37" s="1"/>
      <c r="E37" s="2"/>
      <c r="F37" s="2"/>
      <c r="G37" s="2">
        <v>1</v>
      </c>
      <c r="H37" s="76"/>
      <c r="I37" s="76"/>
      <c r="J37" s="26">
        <v>20</v>
      </c>
      <c r="K37" s="7"/>
      <c r="L37" s="68">
        <f t="shared" si="0"/>
        <v>0</v>
      </c>
      <c r="M37" s="58" t="str">
        <f t="shared" si="1"/>
        <v/>
      </c>
      <c r="N37" s="25" t="str">
        <f t="shared" si="5"/>
        <v/>
      </c>
      <c r="O37" s="68" t="e">
        <f t="shared" si="2"/>
        <v>#VALUE!</v>
      </c>
      <c r="P37" s="58" t="str">
        <f t="shared" si="3"/>
        <v/>
      </c>
      <c r="Q37" s="25" t="str">
        <f t="shared" si="6"/>
        <v/>
      </c>
      <c r="R37" s="7"/>
      <c r="S37" s="68" t="e">
        <f t="shared" si="7"/>
        <v>#VALUE!</v>
      </c>
      <c r="T37" s="58" t="str">
        <f t="shared" si="4"/>
        <v/>
      </c>
      <c r="U37" s="25" t="str">
        <f t="shared" si="8"/>
        <v/>
      </c>
      <c r="V37" s="7"/>
    </row>
    <row r="38" spans="1:22" x14ac:dyDescent="0.3">
      <c r="A38" s="3"/>
      <c r="B38" s="5"/>
      <c r="C38" s="60">
        <v>21</v>
      </c>
      <c r="D38" s="1"/>
      <c r="E38" s="2"/>
      <c r="F38" s="2"/>
      <c r="G38" s="2">
        <v>1</v>
      </c>
      <c r="H38" s="76"/>
      <c r="I38" s="76"/>
      <c r="J38" s="26">
        <v>20</v>
      </c>
      <c r="K38" s="7"/>
      <c r="L38" s="68">
        <f t="shared" si="0"/>
        <v>0</v>
      </c>
      <c r="M38" s="58" t="str">
        <f t="shared" si="1"/>
        <v/>
      </c>
      <c r="N38" s="25" t="str">
        <f t="shared" si="5"/>
        <v/>
      </c>
      <c r="O38" s="68" t="e">
        <f t="shared" si="2"/>
        <v>#VALUE!</v>
      </c>
      <c r="P38" s="58" t="str">
        <f t="shared" si="3"/>
        <v/>
      </c>
      <c r="Q38" s="25" t="str">
        <f t="shared" si="6"/>
        <v/>
      </c>
      <c r="R38" s="7"/>
      <c r="S38" s="68" t="e">
        <f t="shared" si="7"/>
        <v>#VALUE!</v>
      </c>
      <c r="T38" s="58" t="str">
        <f t="shared" si="4"/>
        <v/>
      </c>
      <c r="U38" s="25" t="str">
        <f t="shared" si="8"/>
        <v/>
      </c>
      <c r="V38" s="7"/>
    </row>
    <row r="39" spans="1:22" x14ac:dyDescent="0.3">
      <c r="A39" s="3"/>
      <c r="B39" s="5"/>
      <c r="C39" s="60">
        <v>22</v>
      </c>
      <c r="D39" s="1"/>
      <c r="E39" s="2"/>
      <c r="F39" s="2"/>
      <c r="G39" s="2">
        <v>1</v>
      </c>
      <c r="H39" s="76"/>
      <c r="I39" s="76"/>
      <c r="J39" s="26">
        <v>20</v>
      </c>
      <c r="K39" s="7"/>
      <c r="L39" s="68">
        <f t="shared" si="0"/>
        <v>0</v>
      </c>
      <c r="M39" s="58" t="str">
        <f t="shared" si="1"/>
        <v/>
      </c>
      <c r="N39" s="25" t="str">
        <f t="shared" ref="N39:N57" si="9">M39</f>
        <v/>
      </c>
      <c r="O39" s="68" t="e">
        <f t="shared" si="2"/>
        <v>#VALUE!</v>
      </c>
      <c r="P39" s="58" t="str">
        <f t="shared" si="3"/>
        <v/>
      </c>
      <c r="Q39" s="25" t="str">
        <f t="shared" ref="Q39:Q57" si="10">P39</f>
        <v/>
      </c>
      <c r="R39" s="7"/>
      <c r="S39" s="68" t="e">
        <f t="shared" ref="S39:S57" si="11">Concentration_gg/0.282</f>
        <v>#VALUE!</v>
      </c>
      <c r="T39" s="58" t="str">
        <f t="shared" si="4"/>
        <v/>
      </c>
      <c r="U39" s="25" t="str">
        <f t="shared" ref="U39:U57" si="12">T39</f>
        <v/>
      </c>
      <c r="V39" s="7"/>
    </row>
    <row r="40" spans="1:22" x14ac:dyDescent="0.3">
      <c r="A40" s="3"/>
      <c r="B40" s="5"/>
      <c r="C40" s="60">
        <v>23</v>
      </c>
      <c r="D40" s="1"/>
      <c r="E40" s="2"/>
      <c r="F40" s="2"/>
      <c r="G40" s="2">
        <v>1</v>
      </c>
      <c r="H40" s="76"/>
      <c r="I40" s="76"/>
      <c r="J40" s="26">
        <v>20</v>
      </c>
      <c r="K40" s="7"/>
      <c r="L40" s="68">
        <f t="shared" si="0"/>
        <v>0</v>
      </c>
      <c r="M40" s="58" t="str">
        <f t="shared" si="1"/>
        <v/>
      </c>
      <c r="N40" s="25" t="str">
        <f t="shared" si="9"/>
        <v/>
      </c>
      <c r="O40" s="68" t="e">
        <f t="shared" si="2"/>
        <v>#VALUE!</v>
      </c>
      <c r="P40" s="58" t="str">
        <f t="shared" si="3"/>
        <v/>
      </c>
      <c r="Q40" s="25" t="str">
        <f t="shared" si="10"/>
        <v/>
      </c>
      <c r="R40" s="7"/>
      <c r="S40" s="68" t="e">
        <f t="shared" si="11"/>
        <v>#VALUE!</v>
      </c>
      <c r="T40" s="58" t="str">
        <f t="shared" si="4"/>
        <v/>
      </c>
      <c r="U40" s="25" t="str">
        <f t="shared" si="12"/>
        <v/>
      </c>
      <c r="V40" s="7"/>
    </row>
    <row r="41" spans="1:22" x14ac:dyDescent="0.3">
      <c r="A41" s="3"/>
      <c r="B41" s="5"/>
      <c r="C41" s="60">
        <v>24</v>
      </c>
      <c r="D41" s="1"/>
      <c r="E41" s="2"/>
      <c r="F41" s="2"/>
      <c r="G41" s="2">
        <v>1</v>
      </c>
      <c r="H41" s="76"/>
      <c r="I41" s="76"/>
      <c r="J41" s="26">
        <v>20</v>
      </c>
      <c r="K41" s="7"/>
      <c r="L41" s="68">
        <f t="shared" si="0"/>
        <v>0</v>
      </c>
      <c r="M41" s="58" t="str">
        <f t="shared" si="1"/>
        <v/>
      </c>
      <c r="N41" s="25" t="str">
        <f t="shared" si="9"/>
        <v/>
      </c>
      <c r="O41" s="68" t="e">
        <f t="shared" si="2"/>
        <v>#VALUE!</v>
      </c>
      <c r="P41" s="58" t="str">
        <f t="shared" si="3"/>
        <v/>
      </c>
      <c r="Q41" s="25" t="str">
        <f t="shared" si="10"/>
        <v/>
      </c>
      <c r="R41" s="7"/>
      <c r="S41" s="68" t="e">
        <f t="shared" si="11"/>
        <v>#VALUE!</v>
      </c>
      <c r="T41" s="58" t="str">
        <f t="shared" si="4"/>
        <v/>
      </c>
      <c r="U41" s="25" t="str">
        <f t="shared" si="12"/>
        <v/>
      </c>
      <c r="V41" s="7"/>
    </row>
    <row r="42" spans="1:22" x14ac:dyDescent="0.3">
      <c r="A42" s="3"/>
      <c r="B42" s="5"/>
      <c r="C42" s="60">
        <v>25</v>
      </c>
      <c r="D42" s="1"/>
      <c r="E42" s="2"/>
      <c r="F42" s="2"/>
      <c r="G42" s="2">
        <v>1</v>
      </c>
      <c r="H42" s="76"/>
      <c r="I42" s="76"/>
      <c r="J42" s="26">
        <v>20</v>
      </c>
      <c r="K42" s="7"/>
      <c r="L42" s="68">
        <f t="shared" si="0"/>
        <v>0</v>
      </c>
      <c r="M42" s="58" t="str">
        <f t="shared" si="1"/>
        <v/>
      </c>
      <c r="N42" s="25" t="str">
        <f t="shared" si="9"/>
        <v/>
      </c>
      <c r="O42" s="68" t="e">
        <f t="shared" si="2"/>
        <v>#VALUE!</v>
      </c>
      <c r="P42" s="58" t="str">
        <f t="shared" si="3"/>
        <v/>
      </c>
      <c r="Q42" s="25" t="str">
        <f t="shared" si="10"/>
        <v/>
      </c>
      <c r="R42" s="7"/>
      <c r="S42" s="68" t="e">
        <f t="shared" si="11"/>
        <v>#VALUE!</v>
      </c>
      <c r="T42" s="58" t="str">
        <f t="shared" si="4"/>
        <v/>
      </c>
      <c r="U42" s="25" t="str">
        <f t="shared" si="12"/>
        <v/>
      </c>
      <c r="V42" s="7"/>
    </row>
    <row r="43" spans="1:22" x14ac:dyDescent="0.3">
      <c r="A43" s="3"/>
      <c r="B43" s="5"/>
      <c r="C43" s="60">
        <v>26</v>
      </c>
      <c r="D43" s="1"/>
      <c r="E43" s="2"/>
      <c r="F43" s="2"/>
      <c r="G43" s="2">
        <v>1</v>
      </c>
      <c r="H43" s="76"/>
      <c r="I43" s="76"/>
      <c r="J43" s="26">
        <v>20</v>
      </c>
      <c r="K43" s="7"/>
      <c r="L43" s="68">
        <f t="shared" si="0"/>
        <v>0</v>
      </c>
      <c r="M43" s="58" t="str">
        <f t="shared" si="1"/>
        <v/>
      </c>
      <c r="N43" s="25" t="str">
        <f t="shared" si="9"/>
        <v/>
      </c>
      <c r="O43" s="68" t="e">
        <f t="shared" si="2"/>
        <v>#VALUE!</v>
      </c>
      <c r="P43" s="58" t="str">
        <f t="shared" si="3"/>
        <v/>
      </c>
      <c r="Q43" s="25" t="str">
        <f t="shared" si="10"/>
        <v/>
      </c>
      <c r="R43" s="7"/>
      <c r="S43" s="68" t="e">
        <f t="shared" si="11"/>
        <v>#VALUE!</v>
      </c>
      <c r="T43" s="58" t="str">
        <f t="shared" si="4"/>
        <v/>
      </c>
      <c r="U43" s="25" t="str">
        <f t="shared" si="12"/>
        <v/>
      </c>
      <c r="V43" s="7"/>
    </row>
    <row r="44" spans="1:22" x14ac:dyDescent="0.3">
      <c r="A44" s="3"/>
      <c r="B44" s="5"/>
      <c r="C44" s="60">
        <v>27</v>
      </c>
      <c r="D44" s="1"/>
      <c r="E44" s="2"/>
      <c r="F44" s="2"/>
      <c r="G44" s="2">
        <v>1</v>
      </c>
      <c r="H44" s="76"/>
      <c r="I44" s="76"/>
      <c r="J44" s="26">
        <v>20</v>
      </c>
      <c r="K44" s="7"/>
      <c r="L44" s="68">
        <f t="shared" si="0"/>
        <v>0</v>
      </c>
      <c r="M44" s="58" t="str">
        <f t="shared" si="1"/>
        <v/>
      </c>
      <c r="N44" s="25" t="str">
        <f t="shared" si="9"/>
        <v/>
      </c>
      <c r="O44" s="68" t="e">
        <f t="shared" si="2"/>
        <v>#VALUE!</v>
      </c>
      <c r="P44" s="58" t="str">
        <f t="shared" si="3"/>
        <v/>
      </c>
      <c r="Q44" s="25" t="str">
        <f t="shared" si="10"/>
        <v/>
      </c>
      <c r="R44" s="7"/>
      <c r="S44" s="68" t="e">
        <f t="shared" si="11"/>
        <v>#VALUE!</v>
      </c>
      <c r="T44" s="58" t="str">
        <f t="shared" si="4"/>
        <v/>
      </c>
      <c r="U44" s="25" t="str">
        <f t="shared" si="12"/>
        <v/>
      </c>
      <c r="V44" s="7"/>
    </row>
    <row r="45" spans="1:22" x14ac:dyDescent="0.3">
      <c r="A45" s="3"/>
      <c r="B45" s="5"/>
      <c r="C45" s="60">
        <v>28</v>
      </c>
      <c r="D45" s="1"/>
      <c r="E45" s="2"/>
      <c r="F45" s="2"/>
      <c r="G45" s="2">
        <v>1</v>
      </c>
      <c r="H45" s="76"/>
      <c r="I45" s="76"/>
      <c r="J45" s="26">
        <v>20</v>
      </c>
      <c r="K45" s="7"/>
      <c r="L45" s="68">
        <f t="shared" si="0"/>
        <v>0</v>
      </c>
      <c r="M45" s="58" t="str">
        <f t="shared" si="1"/>
        <v/>
      </c>
      <c r="N45" s="25" t="str">
        <f t="shared" si="9"/>
        <v/>
      </c>
      <c r="O45" s="68" t="e">
        <f t="shared" si="2"/>
        <v>#VALUE!</v>
      </c>
      <c r="P45" s="58" t="str">
        <f t="shared" si="3"/>
        <v/>
      </c>
      <c r="Q45" s="25" t="str">
        <f t="shared" si="10"/>
        <v/>
      </c>
      <c r="R45" s="7"/>
      <c r="S45" s="68" t="e">
        <f t="shared" si="11"/>
        <v>#VALUE!</v>
      </c>
      <c r="T45" s="58" t="str">
        <f t="shared" si="4"/>
        <v/>
      </c>
      <c r="U45" s="25" t="str">
        <f t="shared" si="12"/>
        <v/>
      </c>
      <c r="V45" s="7"/>
    </row>
    <row r="46" spans="1:22" x14ac:dyDescent="0.3">
      <c r="A46" s="3"/>
      <c r="B46" s="5"/>
      <c r="C46" s="60">
        <v>29</v>
      </c>
      <c r="D46" s="1"/>
      <c r="E46" s="2"/>
      <c r="F46" s="2"/>
      <c r="G46" s="2">
        <v>1</v>
      </c>
      <c r="H46" s="76"/>
      <c r="I46" s="76"/>
      <c r="J46" s="26">
        <v>20</v>
      </c>
      <c r="K46" s="7"/>
      <c r="L46" s="68">
        <f t="shared" si="0"/>
        <v>0</v>
      </c>
      <c r="M46" s="58" t="str">
        <f t="shared" si="1"/>
        <v/>
      </c>
      <c r="N46" s="25" t="str">
        <f t="shared" si="9"/>
        <v/>
      </c>
      <c r="O46" s="68" t="e">
        <f t="shared" si="2"/>
        <v>#VALUE!</v>
      </c>
      <c r="P46" s="58" t="str">
        <f t="shared" si="3"/>
        <v/>
      </c>
      <c r="Q46" s="25" t="str">
        <f t="shared" si="10"/>
        <v/>
      </c>
      <c r="R46" s="7"/>
      <c r="S46" s="68" t="e">
        <f t="shared" si="11"/>
        <v>#VALUE!</v>
      </c>
      <c r="T46" s="58" t="str">
        <f t="shared" si="4"/>
        <v/>
      </c>
      <c r="U46" s="25" t="str">
        <f t="shared" si="12"/>
        <v/>
      </c>
      <c r="V46" s="7"/>
    </row>
    <row r="47" spans="1:22" x14ac:dyDescent="0.3">
      <c r="A47" s="3"/>
      <c r="B47" s="5"/>
      <c r="C47" s="60">
        <v>30</v>
      </c>
      <c r="D47" s="1"/>
      <c r="E47" s="2"/>
      <c r="F47" s="2"/>
      <c r="G47" s="2">
        <v>1</v>
      </c>
      <c r="H47" s="76"/>
      <c r="I47" s="76"/>
      <c r="J47" s="26">
        <v>20</v>
      </c>
      <c r="K47" s="7"/>
      <c r="L47" s="68">
        <f t="shared" si="0"/>
        <v>0</v>
      </c>
      <c r="M47" s="58" t="str">
        <f t="shared" si="1"/>
        <v/>
      </c>
      <c r="N47" s="25" t="str">
        <f t="shared" si="9"/>
        <v/>
      </c>
      <c r="O47" s="68" t="e">
        <f t="shared" si="2"/>
        <v>#VALUE!</v>
      </c>
      <c r="P47" s="58" t="str">
        <f t="shared" si="3"/>
        <v/>
      </c>
      <c r="Q47" s="25" t="str">
        <f t="shared" si="10"/>
        <v/>
      </c>
      <c r="R47" s="7"/>
      <c r="S47" s="68" t="e">
        <f t="shared" si="11"/>
        <v>#VALUE!</v>
      </c>
      <c r="T47" s="58" t="str">
        <f t="shared" si="4"/>
        <v/>
      </c>
      <c r="U47" s="25" t="str">
        <f t="shared" si="12"/>
        <v/>
      </c>
      <c r="V47" s="7"/>
    </row>
    <row r="48" spans="1:22" x14ac:dyDescent="0.3">
      <c r="A48" s="3"/>
      <c r="B48" s="5"/>
      <c r="C48" s="60">
        <v>31</v>
      </c>
      <c r="D48" s="1"/>
      <c r="E48" s="2"/>
      <c r="F48" s="2"/>
      <c r="G48" s="2">
        <v>1</v>
      </c>
      <c r="H48" s="76"/>
      <c r="I48" s="76"/>
      <c r="J48" s="26">
        <v>20</v>
      </c>
      <c r="K48" s="7"/>
      <c r="L48" s="68">
        <f t="shared" si="0"/>
        <v>0</v>
      </c>
      <c r="M48" s="58" t="str">
        <f t="shared" si="1"/>
        <v/>
      </c>
      <c r="N48" s="25" t="str">
        <f t="shared" si="9"/>
        <v/>
      </c>
      <c r="O48" s="68" t="e">
        <f t="shared" si="2"/>
        <v>#VALUE!</v>
      </c>
      <c r="P48" s="58" t="str">
        <f t="shared" si="3"/>
        <v/>
      </c>
      <c r="Q48" s="25" t="str">
        <f t="shared" si="10"/>
        <v/>
      </c>
      <c r="R48" s="7"/>
      <c r="S48" s="68" t="e">
        <f t="shared" si="11"/>
        <v>#VALUE!</v>
      </c>
      <c r="T48" s="58" t="str">
        <f t="shared" si="4"/>
        <v/>
      </c>
      <c r="U48" s="25" t="str">
        <f t="shared" si="12"/>
        <v/>
      </c>
      <c r="V48" s="7"/>
    </row>
    <row r="49" spans="1:22" x14ac:dyDescent="0.3">
      <c r="A49" s="3"/>
      <c r="B49" s="5"/>
      <c r="C49" s="60">
        <v>32</v>
      </c>
      <c r="D49" s="1"/>
      <c r="E49" s="2"/>
      <c r="F49" s="2"/>
      <c r="G49" s="2">
        <v>1</v>
      </c>
      <c r="H49" s="76"/>
      <c r="I49" s="76"/>
      <c r="J49" s="26">
        <v>20</v>
      </c>
      <c r="K49" s="7"/>
      <c r="L49" s="68">
        <f t="shared" si="0"/>
        <v>0</v>
      </c>
      <c r="M49" s="58" t="str">
        <f t="shared" si="1"/>
        <v/>
      </c>
      <c r="N49" s="25" t="str">
        <f t="shared" si="9"/>
        <v/>
      </c>
      <c r="O49" s="68" t="e">
        <f t="shared" si="2"/>
        <v>#VALUE!</v>
      </c>
      <c r="P49" s="58" t="str">
        <f t="shared" si="3"/>
        <v/>
      </c>
      <c r="Q49" s="25" t="str">
        <f t="shared" si="10"/>
        <v/>
      </c>
      <c r="R49" s="7"/>
      <c r="S49" s="68" t="e">
        <f t="shared" si="11"/>
        <v>#VALUE!</v>
      </c>
      <c r="T49" s="58" t="str">
        <f t="shared" si="4"/>
        <v/>
      </c>
      <c r="U49" s="25" t="str">
        <f t="shared" si="12"/>
        <v/>
      </c>
      <c r="V49" s="7"/>
    </row>
    <row r="50" spans="1:22" x14ac:dyDescent="0.3">
      <c r="A50" s="3"/>
      <c r="B50" s="5"/>
      <c r="C50" s="60">
        <v>33</v>
      </c>
      <c r="D50" s="1"/>
      <c r="E50" s="2"/>
      <c r="F50" s="2"/>
      <c r="G50" s="2">
        <v>1</v>
      </c>
      <c r="H50" s="76"/>
      <c r="I50" s="76"/>
      <c r="J50" s="26">
        <v>20</v>
      </c>
      <c r="K50" s="7"/>
      <c r="L50" s="68">
        <f t="shared" si="0"/>
        <v>0</v>
      </c>
      <c r="M50" s="58" t="str">
        <f t="shared" si="1"/>
        <v/>
      </c>
      <c r="N50" s="25" t="str">
        <f t="shared" si="9"/>
        <v/>
      </c>
      <c r="O50" s="68" t="e">
        <f t="shared" si="2"/>
        <v>#VALUE!</v>
      </c>
      <c r="P50" s="58" t="str">
        <f t="shared" si="3"/>
        <v/>
      </c>
      <c r="Q50" s="25" t="str">
        <f t="shared" si="10"/>
        <v/>
      </c>
      <c r="R50" s="7"/>
      <c r="S50" s="68" t="e">
        <f t="shared" si="11"/>
        <v>#VALUE!</v>
      </c>
      <c r="T50" s="58" t="str">
        <f t="shared" si="4"/>
        <v/>
      </c>
      <c r="U50" s="25" t="str">
        <f t="shared" si="12"/>
        <v/>
      </c>
      <c r="V50" s="7"/>
    </row>
    <row r="51" spans="1:22" x14ac:dyDescent="0.3">
      <c r="A51" s="3"/>
      <c r="B51" s="5"/>
      <c r="C51" s="60">
        <v>34</v>
      </c>
      <c r="D51" s="1"/>
      <c r="E51" s="2"/>
      <c r="F51" s="2"/>
      <c r="G51" s="2">
        <v>1</v>
      </c>
      <c r="H51" s="76"/>
      <c r="I51" s="76"/>
      <c r="J51" s="26">
        <v>20</v>
      </c>
      <c r="K51" s="7"/>
      <c r="L51" s="68">
        <f t="shared" si="0"/>
        <v>0</v>
      </c>
      <c r="M51" s="58" t="str">
        <f t="shared" si="1"/>
        <v/>
      </c>
      <c r="N51" s="25" t="str">
        <f t="shared" si="9"/>
        <v/>
      </c>
      <c r="O51" s="68" t="e">
        <f t="shared" si="2"/>
        <v>#VALUE!</v>
      </c>
      <c r="P51" s="58" t="str">
        <f t="shared" si="3"/>
        <v/>
      </c>
      <c r="Q51" s="25" t="str">
        <f t="shared" si="10"/>
        <v/>
      </c>
      <c r="R51" s="7"/>
      <c r="S51" s="68" t="e">
        <f t="shared" si="11"/>
        <v>#VALUE!</v>
      </c>
      <c r="T51" s="58" t="str">
        <f t="shared" si="4"/>
        <v/>
      </c>
      <c r="U51" s="25" t="str">
        <f t="shared" si="12"/>
        <v/>
      </c>
      <c r="V51" s="7"/>
    </row>
    <row r="52" spans="1:22" x14ac:dyDescent="0.3">
      <c r="A52" s="3"/>
      <c r="B52" s="5"/>
      <c r="C52" s="60">
        <v>35</v>
      </c>
      <c r="D52" s="1"/>
      <c r="E52" s="2"/>
      <c r="F52" s="2"/>
      <c r="G52" s="2">
        <v>1</v>
      </c>
      <c r="H52" s="76"/>
      <c r="I52" s="76"/>
      <c r="J52" s="26">
        <v>20</v>
      </c>
      <c r="K52" s="7"/>
      <c r="L52" s="68">
        <f t="shared" si="0"/>
        <v>0</v>
      </c>
      <c r="M52" s="58" t="str">
        <f t="shared" si="1"/>
        <v/>
      </c>
      <c r="N52" s="25" t="str">
        <f t="shared" si="9"/>
        <v/>
      </c>
      <c r="O52" s="68" t="e">
        <f t="shared" si="2"/>
        <v>#VALUE!</v>
      </c>
      <c r="P52" s="58" t="str">
        <f t="shared" si="3"/>
        <v/>
      </c>
      <c r="Q52" s="25" t="str">
        <f t="shared" si="10"/>
        <v/>
      </c>
      <c r="R52" s="7"/>
      <c r="S52" s="68" t="e">
        <f t="shared" si="11"/>
        <v>#VALUE!</v>
      </c>
      <c r="T52" s="58" t="str">
        <f t="shared" si="4"/>
        <v/>
      </c>
      <c r="U52" s="25" t="str">
        <f t="shared" si="12"/>
        <v/>
      </c>
      <c r="V52" s="7"/>
    </row>
    <row r="53" spans="1:22" x14ac:dyDescent="0.3">
      <c r="A53" s="3"/>
      <c r="B53" s="5"/>
      <c r="C53" s="60">
        <v>36</v>
      </c>
      <c r="D53" s="1"/>
      <c r="E53" s="2"/>
      <c r="F53" s="2"/>
      <c r="G53" s="2">
        <v>1</v>
      </c>
      <c r="H53" s="76"/>
      <c r="I53" s="76"/>
      <c r="J53" s="26">
        <v>20</v>
      </c>
      <c r="K53" s="7"/>
      <c r="L53" s="68">
        <f t="shared" si="0"/>
        <v>0</v>
      </c>
      <c r="M53" s="58" t="str">
        <f t="shared" si="1"/>
        <v/>
      </c>
      <c r="N53" s="25" t="str">
        <f t="shared" si="9"/>
        <v/>
      </c>
      <c r="O53" s="68" t="e">
        <f t="shared" si="2"/>
        <v>#VALUE!</v>
      </c>
      <c r="P53" s="58" t="str">
        <f t="shared" si="3"/>
        <v/>
      </c>
      <c r="Q53" s="25" t="str">
        <f t="shared" si="10"/>
        <v/>
      </c>
      <c r="R53" s="7"/>
      <c r="S53" s="68" t="e">
        <f t="shared" si="11"/>
        <v>#VALUE!</v>
      </c>
      <c r="T53" s="58" t="str">
        <f t="shared" si="4"/>
        <v/>
      </c>
      <c r="U53" s="25" t="str">
        <f t="shared" si="12"/>
        <v/>
      </c>
      <c r="V53" s="7"/>
    </row>
    <row r="54" spans="1:22" x14ac:dyDescent="0.3">
      <c r="A54" s="3"/>
      <c r="B54" s="5"/>
      <c r="C54" s="60">
        <v>37</v>
      </c>
      <c r="D54" s="1"/>
      <c r="E54" s="2"/>
      <c r="F54" s="2"/>
      <c r="G54" s="2">
        <v>1</v>
      </c>
      <c r="H54" s="76"/>
      <c r="I54" s="76"/>
      <c r="J54" s="26">
        <v>20</v>
      </c>
      <c r="K54" s="7"/>
      <c r="L54" s="68">
        <f t="shared" si="0"/>
        <v>0</v>
      </c>
      <c r="M54" s="58" t="str">
        <f t="shared" si="1"/>
        <v/>
      </c>
      <c r="N54" s="25" t="str">
        <f t="shared" si="9"/>
        <v/>
      </c>
      <c r="O54" s="68" t="e">
        <f t="shared" si="2"/>
        <v>#VALUE!</v>
      </c>
      <c r="P54" s="58" t="str">
        <f t="shared" si="3"/>
        <v/>
      </c>
      <c r="Q54" s="25" t="str">
        <f t="shared" si="10"/>
        <v/>
      </c>
      <c r="R54" s="7"/>
      <c r="S54" s="68" t="e">
        <f t="shared" si="11"/>
        <v>#VALUE!</v>
      </c>
      <c r="T54" s="58" t="str">
        <f t="shared" si="4"/>
        <v/>
      </c>
      <c r="U54" s="25" t="str">
        <f t="shared" si="12"/>
        <v/>
      </c>
      <c r="V54" s="7"/>
    </row>
    <row r="55" spans="1:22" x14ac:dyDescent="0.3">
      <c r="A55" s="3"/>
      <c r="B55" s="5"/>
      <c r="C55" s="60">
        <v>38</v>
      </c>
      <c r="D55" s="1"/>
      <c r="E55" s="2"/>
      <c r="F55" s="2"/>
      <c r="G55" s="2">
        <v>1</v>
      </c>
      <c r="H55" s="76"/>
      <c r="I55" s="76"/>
      <c r="J55" s="26">
        <v>20</v>
      </c>
      <c r="K55" s="7"/>
      <c r="L55" s="68">
        <f t="shared" si="0"/>
        <v>0</v>
      </c>
      <c r="M55" s="58" t="str">
        <f t="shared" si="1"/>
        <v/>
      </c>
      <c r="N55" s="25" t="str">
        <f t="shared" si="9"/>
        <v/>
      </c>
      <c r="O55" s="68" t="e">
        <f t="shared" si="2"/>
        <v>#VALUE!</v>
      </c>
      <c r="P55" s="58" t="str">
        <f t="shared" si="3"/>
        <v/>
      </c>
      <c r="Q55" s="25" t="str">
        <f t="shared" si="10"/>
        <v/>
      </c>
      <c r="R55" s="7"/>
      <c r="S55" s="68" t="e">
        <f t="shared" si="11"/>
        <v>#VALUE!</v>
      </c>
      <c r="T55" s="58" t="str">
        <f t="shared" si="4"/>
        <v/>
      </c>
      <c r="U55" s="25" t="str">
        <f t="shared" si="12"/>
        <v/>
      </c>
      <c r="V55" s="7"/>
    </row>
    <row r="56" spans="1:22" x14ac:dyDescent="0.3">
      <c r="A56" s="3"/>
      <c r="B56" s="5"/>
      <c r="C56" s="60">
        <v>39</v>
      </c>
      <c r="D56" s="1"/>
      <c r="E56" s="2"/>
      <c r="F56" s="2"/>
      <c r="G56" s="2">
        <v>1</v>
      </c>
      <c r="H56" s="76"/>
      <c r="I56" s="76"/>
      <c r="J56" s="26">
        <v>20</v>
      </c>
      <c r="K56" s="7"/>
      <c r="L56" s="68">
        <f t="shared" si="0"/>
        <v>0</v>
      </c>
      <c r="M56" s="58" t="str">
        <f t="shared" si="1"/>
        <v/>
      </c>
      <c r="N56" s="25" t="str">
        <f t="shared" si="9"/>
        <v/>
      </c>
      <c r="O56" s="68" t="e">
        <f t="shared" si="2"/>
        <v>#VALUE!</v>
      </c>
      <c r="P56" s="58" t="str">
        <f t="shared" si="3"/>
        <v/>
      </c>
      <c r="Q56" s="25" t="str">
        <f t="shared" si="10"/>
        <v/>
      </c>
      <c r="R56" s="7"/>
      <c r="S56" s="68" t="e">
        <f t="shared" si="11"/>
        <v>#VALUE!</v>
      </c>
      <c r="T56" s="58" t="str">
        <f t="shared" si="4"/>
        <v/>
      </c>
      <c r="U56" s="25" t="str">
        <f t="shared" si="12"/>
        <v/>
      </c>
      <c r="V56" s="7"/>
    </row>
    <row r="57" spans="1:22" x14ac:dyDescent="0.3">
      <c r="A57" s="3"/>
      <c r="B57" s="5"/>
      <c r="C57" s="60">
        <v>40</v>
      </c>
      <c r="D57" s="1"/>
      <c r="E57" s="2"/>
      <c r="F57" s="2"/>
      <c r="G57" s="2">
        <v>1</v>
      </c>
      <c r="H57" s="76"/>
      <c r="I57" s="76"/>
      <c r="J57" s="26">
        <v>20</v>
      </c>
      <c r="K57" s="7"/>
      <c r="L57" s="68">
        <f t="shared" si="0"/>
        <v>0</v>
      </c>
      <c r="M57" s="58" t="str">
        <f t="shared" si="1"/>
        <v/>
      </c>
      <c r="N57" s="25" t="str">
        <f t="shared" si="9"/>
        <v/>
      </c>
      <c r="O57" s="68" t="e">
        <f t="shared" si="2"/>
        <v>#VALUE!</v>
      </c>
      <c r="P57" s="58" t="str">
        <f t="shared" si="3"/>
        <v/>
      </c>
      <c r="Q57" s="25" t="str">
        <f t="shared" si="10"/>
        <v/>
      </c>
      <c r="R57" s="7"/>
      <c r="S57" s="68" t="e">
        <f t="shared" si="11"/>
        <v>#VALUE!</v>
      </c>
      <c r="T57" s="58" t="str">
        <f t="shared" si="4"/>
        <v/>
      </c>
      <c r="U57" s="25" t="str">
        <f t="shared" si="12"/>
        <v/>
      </c>
      <c r="V57" s="7"/>
    </row>
    <row r="58" spans="1:22" x14ac:dyDescent="0.3">
      <c r="A58" s="3"/>
      <c r="B58" s="5"/>
      <c r="C58" s="5"/>
      <c r="D58" s="5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"/>
      <c r="P58" s="5"/>
      <c r="Q58" s="5"/>
      <c r="R58" s="52"/>
      <c r="S58" s="5"/>
      <c r="T58" s="5"/>
      <c r="U58" s="7"/>
      <c r="V58" s="7"/>
    </row>
    <row r="59" spans="1:22" x14ac:dyDescent="0.3">
      <c r="A59" s="3"/>
      <c r="B59" s="5"/>
      <c r="C59" s="5"/>
      <c r="D59" s="5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"/>
      <c r="P59" s="5"/>
      <c r="Q59" s="5"/>
      <c r="R59" s="52"/>
      <c r="S59" s="5"/>
      <c r="T59" s="5"/>
      <c r="U59" s="7"/>
      <c r="V59" s="7"/>
    </row>
    <row r="60" spans="1:22" ht="9.1999999999999993" customHeight="1" x14ac:dyDescent="0.3">
      <c r="A60" s="3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7"/>
      <c r="V60" s="7"/>
    </row>
    <row r="61" spans="1:22" ht="399.95" customHeight="1" x14ac:dyDescent="0.3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</row>
  </sheetData>
  <sheetProtection password="8E71" sheet="1" objects="1" scenarios="1"/>
  <mergeCells count="1">
    <mergeCell ref="E4:G4"/>
  </mergeCells>
  <phoneticPr fontId="0" type="noConversion"/>
  <dataValidations count="3">
    <dataValidation type="decimal" allowBlank="1" showErrorMessage="1" error="Enter numeric values only" sqref="E13:F14 E8:G12 J18:J57 E18:G57" xr:uid="{00000000-0002-0000-0100-000000000000}">
      <formula1>0</formula1>
      <formula2>10000</formula2>
    </dataValidation>
    <dataValidation type="decimal" errorStyle="warning" allowBlank="1" showErrorMessage="1" error="Please enter numeric values only." sqref="G58:J59 G13:I14" xr:uid="{00000000-0002-0000-0100-000001000000}">
      <formula1>0</formula1>
      <formula2>100</formula2>
    </dataValidation>
    <dataValidation type="decimal" allowBlank="1" showErrorMessage="1" error="Please enter numeric values only." sqref="E58:F59" xr:uid="{00000000-0002-0000-0100-000002000000}">
      <formula1>0</formula1>
      <formula2>100</formula2>
    </dataValidation>
  </dataValidations>
  <pageMargins left="0.59055118110236227" right="0.59055118110236227" top="0.59055118110236227" bottom="0.98425196850393704" header="0.51181102362204722" footer="0.51181102362204722"/>
  <pageSetup paperSize="9" scale="74" fitToHeight="2" orientation="portrait" horizontalDpi="360" verticalDpi="360" r:id="rId1"/>
  <headerFooter alignWithMargins="0">
    <oddFooter>&amp;LPrinted on &amp;D, 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61"/>
  <sheetViews>
    <sheetView zoomScaleNormal="82" workbookViewId="0">
      <selection activeCell="K4" sqref="K4"/>
    </sheetView>
  </sheetViews>
  <sheetFormatPr defaultColWidth="12.28515625" defaultRowHeight="15" x14ac:dyDescent="0.3"/>
  <cols>
    <col min="1" max="2" width="1.7109375" style="4" customWidth="1"/>
    <col min="3" max="3" width="4.7109375" style="4" customWidth="1"/>
    <col min="4" max="4" width="16.28515625" style="4" customWidth="1"/>
    <col min="5" max="7" width="11.42578125" style="4" customWidth="1"/>
    <col min="8" max="9" width="11.42578125" style="4" hidden="1" customWidth="1"/>
    <col min="10" max="10" width="11.42578125" style="4" customWidth="1"/>
    <col min="11" max="11" width="2.42578125" style="4" customWidth="1"/>
    <col min="12" max="13" width="10.42578125" style="4" hidden="1" customWidth="1"/>
    <col min="14" max="14" width="11.42578125" style="4" customWidth="1"/>
    <col min="15" max="16" width="11.42578125" style="4" hidden="1" customWidth="1"/>
    <col min="17" max="17" width="11.42578125" style="4" customWidth="1"/>
    <col min="18" max="18" width="2.5703125" style="4" customWidth="1"/>
    <col min="19" max="20" width="11.42578125" style="4" hidden="1" customWidth="1"/>
    <col min="21" max="21" width="11.42578125" style="4" customWidth="1"/>
    <col min="22" max="22" width="16.42578125" style="4" customWidth="1"/>
    <col min="23" max="23" width="78.140625" style="54" customWidth="1"/>
    <col min="24" max="16384" width="12.28515625" style="4"/>
  </cols>
  <sheetData>
    <row r="1" spans="1:23" ht="7.7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spans="1:23" ht="99.95" customHeight="1" x14ac:dyDescent="0.3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7"/>
      <c r="V2" s="7"/>
    </row>
    <row r="3" spans="1:23" ht="15" customHeight="1" x14ac:dyDescent="0.3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7"/>
      <c r="Q3" s="7"/>
      <c r="R3" s="5"/>
      <c r="S3" s="5"/>
      <c r="T3" s="5"/>
      <c r="U3" s="7"/>
      <c r="V3" s="7"/>
    </row>
    <row r="4" spans="1:23" x14ac:dyDescent="0.3">
      <c r="A4" s="3"/>
      <c r="B4" s="5"/>
      <c r="C4" s="38"/>
      <c r="D4" s="38" t="s">
        <v>11</v>
      </c>
      <c r="E4" s="95"/>
      <c r="F4" s="96"/>
      <c r="G4" s="97"/>
      <c r="H4" s="55"/>
      <c r="I4" s="55"/>
      <c r="J4" s="5"/>
      <c r="K4" s="56"/>
      <c r="L4" s="56"/>
      <c r="M4" s="56"/>
      <c r="N4" s="56"/>
      <c r="O4" s="7"/>
      <c r="P4" s="7"/>
      <c r="Q4" s="7"/>
      <c r="R4" s="5"/>
      <c r="S4" s="5"/>
      <c r="T4" s="5"/>
      <c r="U4" s="7"/>
      <c r="V4" s="7"/>
    </row>
    <row r="5" spans="1:23" ht="15.2" customHeight="1" x14ac:dyDescent="0.3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7"/>
      <c r="Q5" s="7"/>
      <c r="R5" s="5"/>
      <c r="S5" s="5"/>
      <c r="T5" s="5"/>
      <c r="U5" s="7"/>
      <c r="V5" s="7"/>
    </row>
    <row r="6" spans="1:23" x14ac:dyDescent="0.3">
      <c r="A6" s="3"/>
      <c r="B6" s="5"/>
      <c r="C6" s="5"/>
      <c r="D6" s="7"/>
      <c r="E6" s="38" t="s">
        <v>21</v>
      </c>
      <c r="G6" s="5"/>
      <c r="H6" s="5"/>
      <c r="I6" s="5"/>
      <c r="J6" s="7"/>
      <c r="K6" s="7"/>
      <c r="L6" s="7"/>
      <c r="M6" s="7"/>
      <c r="N6" s="38" t="s">
        <v>1</v>
      </c>
      <c r="O6" s="7"/>
      <c r="P6" s="7"/>
      <c r="Q6" s="52"/>
      <c r="R6" s="5"/>
      <c r="S6" s="5"/>
      <c r="T6" s="5"/>
      <c r="U6" s="5"/>
      <c r="V6" s="7"/>
    </row>
    <row r="7" spans="1:23" ht="57.75" customHeight="1" x14ac:dyDescent="0.3">
      <c r="A7" s="3"/>
      <c r="B7" s="5"/>
      <c r="C7" s="7"/>
      <c r="D7" s="79" t="s">
        <v>41</v>
      </c>
      <c r="E7" s="79" t="s">
        <v>37</v>
      </c>
      <c r="F7" s="79" t="s">
        <v>38</v>
      </c>
      <c r="G7" s="79" t="s">
        <v>39</v>
      </c>
      <c r="H7" s="81" t="s">
        <v>30</v>
      </c>
      <c r="I7" s="81" t="s">
        <v>40</v>
      </c>
      <c r="J7" s="85"/>
      <c r="K7" s="85"/>
      <c r="L7" s="86"/>
      <c r="M7" s="83" t="s">
        <v>36</v>
      </c>
      <c r="N7" s="79" t="s">
        <v>51</v>
      </c>
      <c r="O7" s="81" t="s">
        <v>42</v>
      </c>
      <c r="P7" s="83" t="s">
        <v>44</v>
      </c>
      <c r="Q7" s="79" t="s">
        <v>52</v>
      </c>
      <c r="R7" s="7"/>
      <c r="S7" s="5"/>
      <c r="T7" s="5"/>
      <c r="U7" s="41"/>
      <c r="V7" s="7"/>
    </row>
    <row r="8" spans="1:23" x14ac:dyDescent="0.3">
      <c r="A8" s="3"/>
      <c r="B8" s="5"/>
      <c r="C8" s="7"/>
      <c r="D8" s="77" t="s">
        <v>31</v>
      </c>
      <c r="E8" s="27">
        <v>0</v>
      </c>
      <c r="F8" s="2"/>
      <c r="G8" s="2"/>
      <c r="H8" s="58" t="e">
        <f>AVERAGE(STD0_n1,STD0_n2)</f>
        <v>#DIV/0!</v>
      </c>
      <c r="I8" s="58" t="e">
        <f>Abs_STD_mean-Abs_STD0_mean</f>
        <v>#DIV/0!</v>
      </c>
      <c r="J8" s="7"/>
      <c r="K8" s="7"/>
      <c r="L8" s="52"/>
      <c r="M8" s="58" t="str">
        <f>IF(ISERROR(Change_abs_std),"",Change_abs_std)</f>
        <v/>
      </c>
      <c r="N8" s="25" t="str">
        <f>M8</f>
        <v/>
      </c>
      <c r="O8" s="59"/>
      <c r="P8" s="68"/>
      <c r="Q8" s="60"/>
      <c r="R8" s="7"/>
      <c r="S8" s="5"/>
      <c r="T8" s="5"/>
      <c r="U8" s="5"/>
      <c r="V8" s="7"/>
    </row>
    <row r="9" spans="1:23" x14ac:dyDescent="0.3">
      <c r="A9" s="3"/>
      <c r="B9" s="5"/>
      <c r="C9" s="7"/>
      <c r="D9" s="77" t="s">
        <v>32</v>
      </c>
      <c r="E9" s="27">
        <v>0.5</v>
      </c>
      <c r="F9" s="2"/>
      <c r="G9" s="2"/>
      <c r="H9" s="58" t="e">
        <f>AVERAGE(STD1_n1,STD1_n2)</f>
        <v>#DIV/0!</v>
      </c>
      <c r="I9" s="58" t="e">
        <f>Abs_STD_mean-Abs_STD0_mean</f>
        <v>#DIV/0!</v>
      </c>
      <c r="J9" s="7"/>
      <c r="K9" s="7"/>
      <c r="L9" s="52"/>
      <c r="M9" s="58" t="str">
        <f>IF(ISERROR(Change_abs_std),"",Change_abs_std)</f>
        <v/>
      </c>
      <c r="N9" s="25" t="str">
        <f>M9</f>
        <v/>
      </c>
      <c r="O9" s="58" t="e">
        <f>concentration_ug/Change_abs_std</f>
        <v>#DIV/0!</v>
      </c>
      <c r="P9" s="59" t="str">
        <f>IF(OR(ISBLANK(concentration_ug),ISERROR(Change_abs_std),ISERROR(_1M__microg_abs),concentration_ug=0),"",_1M__microg_abs)</f>
        <v/>
      </c>
      <c r="Q9" s="44" t="str">
        <f>P9</f>
        <v/>
      </c>
      <c r="R9" s="7"/>
      <c r="S9" s="5"/>
      <c r="T9" s="5"/>
      <c r="U9" s="5"/>
      <c r="V9" s="7"/>
    </row>
    <row r="10" spans="1:23" x14ac:dyDescent="0.3">
      <c r="A10" s="3"/>
      <c r="B10" s="5"/>
      <c r="C10" s="7"/>
      <c r="D10" s="77" t="s">
        <v>33</v>
      </c>
      <c r="E10" s="27">
        <v>2.5</v>
      </c>
      <c r="F10" s="2"/>
      <c r="G10" s="2"/>
      <c r="H10" s="58" t="e">
        <f>AVERAGE(STD2_n1,STD2_n2)</f>
        <v>#DIV/0!</v>
      </c>
      <c r="I10" s="58" t="e">
        <f>Abs_STD_mean-Abs_STD0_mean</f>
        <v>#DIV/0!</v>
      </c>
      <c r="J10" s="7"/>
      <c r="K10" s="7"/>
      <c r="L10" s="52"/>
      <c r="M10" s="58" t="str">
        <f>IF(ISERROR(Change_abs_std),"",Change_abs_std)</f>
        <v/>
      </c>
      <c r="N10" s="25" t="str">
        <f>M10</f>
        <v/>
      </c>
      <c r="O10" s="58" t="e">
        <f>concentration_ug/Change_abs_std</f>
        <v>#DIV/0!</v>
      </c>
      <c r="P10" s="59" t="str">
        <f>IF(OR(ISBLANK(concentration_ug),ISERROR(Change_abs_std),ISERROR(_1M__microg_abs),concentration_ug=0),"",_1M__microg_abs)</f>
        <v/>
      </c>
      <c r="Q10" s="44" t="str">
        <f>P10</f>
        <v/>
      </c>
      <c r="R10" s="7"/>
      <c r="S10" s="5"/>
      <c r="T10" s="5"/>
      <c r="U10" s="5"/>
      <c r="V10" s="7"/>
    </row>
    <row r="11" spans="1:23" x14ac:dyDescent="0.3">
      <c r="A11" s="3"/>
      <c r="B11" s="5"/>
      <c r="C11" s="7"/>
      <c r="D11" s="77" t="s">
        <v>34</v>
      </c>
      <c r="E11" s="27">
        <v>5</v>
      </c>
      <c r="F11" s="2"/>
      <c r="G11" s="2"/>
      <c r="H11" s="58" t="e">
        <f>AVERAGE(STD3_n1,STD3_n2)</f>
        <v>#DIV/0!</v>
      </c>
      <c r="I11" s="58" t="e">
        <f>Abs_STD_mean-Abs_STD0_mean</f>
        <v>#DIV/0!</v>
      </c>
      <c r="J11" s="7"/>
      <c r="K11" s="7"/>
      <c r="L11" s="52"/>
      <c r="M11" s="58" t="str">
        <f>IF(ISERROR(Change_abs_std),"",Change_abs_std)</f>
        <v/>
      </c>
      <c r="N11" s="25" t="str">
        <f>M11</f>
        <v/>
      </c>
      <c r="O11" s="58" t="e">
        <f>concentration_ug/Change_abs_std</f>
        <v>#DIV/0!</v>
      </c>
      <c r="P11" s="59" t="str">
        <f>IF(OR(ISBLANK(concentration_ug),ISERROR(Change_abs_std),ISERROR(_1M__microg_abs),concentration_ug=0),"",_1M__microg_abs)</f>
        <v/>
      </c>
      <c r="Q11" s="44" t="str">
        <f>P11</f>
        <v/>
      </c>
      <c r="R11" s="7"/>
      <c r="S11" s="73"/>
      <c r="T11" s="75" t="s">
        <v>43</v>
      </c>
      <c r="U11" s="8" t="s">
        <v>43</v>
      </c>
      <c r="V11" s="7"/>
    </row>
    <row r="12" spans="1:23" x14ac:dyDescent="0.3">
      <c r="A12" s="3"/>
      <c r="B12" s="5"/>
      <c r="C12" s="7"/>
      <c r="D12" s="77" t="s">
        <v>35</v>
      </c>
      <c r="E12" s="27">
        <v>7.5</v>
      </c>
      <c r="F12" s="2"/>
      <c r="G12" s="2"/>
      <c r="H12" s="58" t="e">
        <f>AVERAGE(STD4_n1,STD4_n2)</f>
        <v>#DIV/0!</v>
      </c>
      <c r="I12" s="58" t="e">
        <f>Abs_STD_mean-Abs_STD0_mean</f>
        <v>#DIV/0!</v>
      </c>
      <c r="J12" s="7"/>
      <c r="K12" s="7"/>
      <c r="L12" s="52"/>
      <c r="M12" s="58" t="str">
        <f>IF(ISERROR(Change_abs_std),"",Change_abs_std)</f>
        <v/>
      </c>
      <c r="N12" s="25" t="str">
        <f>M12</f>
        <v/>
      </c>
      <c r="O12" s="58" t="e">
        <f>concentration_ug/Change_abs_std</f>
        <v>#DIV/0!</v>
      </c>
      <c r="P12" s="59" t="str">
        <f>IF(OR(ISBLANK(concentration_ug),ISERROR(Change_abs_std),ISERROR(_1M__microg_abs),concentration_ug=0),"",_1M__microg_abs)</f>
        <v/>
      </c>
      <c r="Q12" s="44" t="str">
        <f>P12</f>
        <v/>
      </c>
      <c r="R12" s="7"/>
      <c r="S12" s="74"/>
      <c r="T12" s="72" t="str">
        <f>IF(COUNT(M)&lt;3,"",SUM(M)/COUNT(M))</f>
        <v/>
      </c>
      <c r="U12" s="69" t="str">
        <f>T12</f>
        <v/>
      </c>
      <c r="V12" s="7"/>
    </row>
    <row r="13" spans="1:23" x14ac:dyDescent="0.3">
      <c r="A13" s="3"/>
      <c r="B13" s="5"/>
      <c r="C13" s="7"/>
      <c r="D13" s="7"/>
      <c r="E13" s="17"/>
      <c r="F13" s="17"/>
      <c r="G13" s="7"/>
      <c r="H13" s="7"/>
      <c r="I13" s="7"/>
      <c r="J13" s="7"/>
      <c r="K13" s="5"/>
      <c r="L13" s="5"/>
      <c r="M13" s="5"/>
      <c r="N13" s="5"/>
      <c r="O13" s="5"/>
      <c r="P13" s="5"/>
      <c r="Q13" s="5"/>
      <c r="R13" s="5"/>
      <c r="S13" s="5"/>
      <c r="T13" s="5"/>
      <c r="U13" s="7"/>
      <c r="V13" s="7"/>
    </row>
    <row r="14" spans="1:23" x14ac:dyDescent="0.3">
      <c r="A14" s="3"/>
      <c r="B14" s="5"/>
      <c r="C14" s="7"/>
      <c r="D14" s="7"/>
      <c r="E14" s="17"/>
      <c r="F14" s="17"/>
      <c r="G14" s="7"/>
      <c r="H14" s="7"/>
      <c r="I14" s="7"/>
      <c r="K14" s="5"/>
      <c r="L14" s="5"/>
      <c r="M14" s="5"/>
      <c r="N14" s="5"/>
      <c r="O14" s="5"/>
      <c r="P14" s="5"/>
      <c r="Q14" s="5"/>
      <c r="R14" s="5"/>
      <c r="S14" s="5"/>
      <c r="T14" s="5"/>
      <c r="U14" s="7"/>
      <c r="V14" s="7"/>
    </row>
    <row r="15" spans="1:23" s="61" customFormat="1" x14ac:dyDescent="0.3">
      <c r="A15" s="3"/>
      <c r="B15" s="5"/>
      <c r="C15" s="22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7"/>
      <c r="V15" s="7"/>
      <c r="W15" s="54"/>
    </row>
    <row r="16" spans="1:23" s="61" customFormat="1" x14ac:dyDescent="0.3">
      <c r="A16" s="3"/>
      <c r="B16" s="5"/>
      <c r="D16" s="5"/>
      <c r="E16" s="38" t="s">
        <v>12</v>
      </c>
      <c r="F16" s="5"/>
      <c r="G16" s="5"/>
      <c r="H16" s="5"/>
      <c r="I16" s="5"/>
      <c r="J16" s="7"/>
      <c r="K16" s="7"/>
      <c r="L16" s="40"/>
      <c r="M16" s="40"/>
      <c r="N16" s="38" t="s">
        <v>1</v>
      </c>
      <c r="O16" s="5"/>
      <c r="P16" s="5"/>
      <c r="Q16" s="5"/>
      <c r="R16" s="7"/>
      <c r="S16" s="5"/>
      <c r="T16" s="5"/>
      <c r="U16" s="7"/>
      <c r="V16" s="7"/>
      <c r="W16" s="54"/>
    </row>
    <row r="17" spans="1:23" s="65" customFormat="1" ht="57" customHeight="1" x14ac:dyDescent="0.3">
      <c r="A17" s="62"/>
      <c r="B17" s="63"/>
      <c r="C17" s="64"/>
      <c r="D17" s="78" t="s">
        <v>0</v>
      </c>
      <c r="E17" s="79" t="s">
        <v>23</v>
      </c>
      <c r="F17" s="79" t="s">
        <v>22</v>
      </c>
      <c r="G17" s="79" t="s">
        <v>47</v>
      </c>
      <c r="H17" s="80"/>
      <c r="I17" s="80"/>
      <c r="J17" s="79" t="s">
        <v>25</v>
      </c>
      <c r="K17" s="80"/>
      <c r="L17" s="81" t="s">
        <v>16</v>
      </c>
      <c r="M17" s="81" t="s">
        <v>29</v>
      </c>
      <c r="N17" s="82" t="s">
        <v>50</v>
      </c>
      <c r="O17" s="81" t="s">
        <v>27</v>
      </c>
      <c r="P17" s="83" t="s">
        <v>24</v>
      </c>
      <c r="Q17" s="79" t="s">
        <v>45</v>
      </c>
      <c r="R17" s="80"/>
      <c r="S17" s="81" t="s">
        <v>17</v>
      </c>
      <c r="T17" s="83" t="s">
        <v>28</v>
      </c>
      <c r="U17" s="79" t="s">
        <v>46</v>
      </c>
      <c r="V17" s="66"/>
      <c r="W17" s="67"/>
    </row>
    <row r="18" spans="1:23" x14ac:dyDescent="0.3">
      <c r="A18" s="3"/>
      <c r="B18" s="5"/>
      <c r="C18" s="60">
        <v>1</v>
      </c>
      <c r="D18" s="1"/>
      <c r="E18" s="2"/>
      <c r="F18" s="2"/>
      <c r="G18" s="2">
        <v>1</v>
      </c>
      <c r="H18" s="76"/>
      <c r="I18" s="76"/>
      <c r="J18" s="26">
        <v>20</v>
      </c>
      <c r="K18" s="7"/>
      <c r="L18" s="68">
        <f t="shared" ref="L18:L57" si="0">(Total_phosphorus-Free_phosphorus)</f>
        <v>0</v>
      </c>
      <c r="M18" s="58" t="str">
        <f t="shared" ref="M18:M57" si="1">IF(OR(ISBLANK(Free_phosphorus),ISBLANK(Total_phosphorus)),"",Change_absorbance)</f>
        <v/>
      </c>
      <c r="N18" s="25" t="str">
        <f>M18</f>
        <v/>
      </c>
      <c r="O18" s="68" t="e">
        <f t="shared" ref="O18:O57" si="2">Change_absorbance*(Extraction_volume/Sample_weight)*55.6*Mean_M/10000</f>
        <v>#VALUE!</v>
      </c>
      <c r="P18" s="58" t="str">
        <f t="shared" ref="P18:P57" si="3">IF(OR(ISBLANK(Free_phosphorus),ISBLANK(Total_phosphorus),ISBLANK(Sample_weight),ISBLANK(Extraction_volume),ISBLANK(Mean_M),ISERROR(Concentration_gg),Sample_weight=0,Extraction_volume=0,Mean_M=0),"",Concentration_gg)</f>
        <v/>
      </c>
      <c r="Q18" s="25" t="str">
        <f>P18</f>
        <v/>
      </c>
      <c r="R18" s="7"/>
      <c r="S18" s="68" t="e">
        <f>Concentration_gg/0.282</f>
        <v>#VALUE!</v>
      </c>
      <c r="T18" s="58" t="str">
        <f t="shared" ref="T18:T57" si="4">IF(OR(ISBLANK(Free_phosphorus),ISBLANK(Total_phosphorus),ISBLANK(Sample_weight),ISBLANK(Extraction_volume),ISBLANK(Mean_M),ISERROR(Phytic_gg),Sample_weight=0,Extraction_volume=0,Mean_M=0),"",Phytic_gg)</f>
        <v/>
      </c>
      <c r="U18" s="25" t="str">
        <f>T18</f>
        <v/>
      </c>
      <c r="V18" s="7"/>
    </row>
    <row r="19" spans="1:23" x14ac:dyDescent="0.3">
      <c r="A19" s="3"/>
      <c r="B19" s="5"/>
      <c r="C19" s="60">
        <v>2</v>
      </c>
      <c r="D19" s="1"/>
      <c r="E19" s="2"/>
      <c r="F19" s="2"/>
      <c r="G19" s="2">
        <v>1</v>
      </c>
      <c r="H19" s="76"/>
      <c r="I19" s="76"/>
      <c r="J19" s="26">
        <v>20</v>
      </c>
      <c r="K19" s="7"/>
      <c r="L19" s="68">
        <f t="shared" si="0"/>
        <v>0</v>
      </c>
      <c r="M19" s="58" t="str">
        <f t="shared" si="1"/>
        <v/>
      </c>
      <c r="N19" s="25" t="str">
        <f t="shared" ref="N19:N38" si="5">M19</f>
        <v/>
      </c>
      <c r="O19" s="68" t="e">
        <f t="shared" si="2"/>
        <v>#VALUE!</v>
      </c>
      <c r="P19" s="58" t="str">
        <f t="shared" si="3"/>
        <v/>
      </c>
      <c r="Q19" s="25" t="str">
        <f t="shared" ref="Q19:Q38" si="6">P19</f>
        <v/>
      </c>
      <c r="R19" s="7"/>
      <c r="S19" s="68" t="e">
        <f t="shared" ref="S19:S38" si="7">Concentration_gg/0.282</f>
        <v>#VALUE!</v>
      </c>
      <c r="T19" s="58" t="str">
        <f t="shared" si="4"/>
        <v/>
      </c>
      <c r="U19" s="25" t="str">
        <f t="shared" ref="U19:U38" si="8">T19</f>
        <v/>
      </c>
      <c r="V19" s="7"/>
    </row>
    <row r="20" spans="1:23" x14ac:dyDescent="0.3">
      <c r="A20" s="3"/>
      <c r="B20" s="5"/>
      <c r="C20" s="60">
        <v>3</v>
      </c>
      <c r="D20" s="1"/>
      <c r="E20" s="2"/>
      <c r="F20" s="2"/>
      <c r="G20" s="2">
        <v>1</v>
      </c>
      <c r="H20" s="76"/>
      <c r="I20" s="76"/>
      <c r="J20" s="26">
        <v>20</v>
      </c>
      <c r="K20" s="7"/>
      <c r="L20" s="68">
        <f t="shared" si="0"/>
        <v>0</v>
      </c>
      <c r="M20" s="58" t="str">
        <f t="shared" si="1"/>
        <v/>
      </c>
      <c r="N20" s="25" t="str">
        <f t="shared" si="5"/>
        <v/>
      </c>
      <c r="O20" s="68" t="e">
        <f t="shared" si="2"/>
        <v>#VALUE!</v>
      </c>
      <c r="P20" s="58" t="str">
        <f t="shared" si="3"/>
        <v/>
      </c>
      <c r="Q20" s="25" t="str">
        <f t="shared" si="6"/>
        <v/>
      </c>
      <c r="R20" s="7"/>
      <c r="S20" s="68" t="e">
        <f t="shared" si="7"/>
        <v>#VALUE!</v>
      </c>
      <c r="T20" s="58" t="str">
        <f t="shared" si="4"/>
        <v/>
      </c>
      <c r="U20" s="25" t="str">
        <f t="shared" si="8"/>
        <v/>
      </c>
      <c r="V20" s="7"/>
    </row>
    <row r="21" spans="1:23" x14ac:dyDescent="0.3">
      <c r="A21" s="3"/>
      <c r="B21" s="5"/>
      <c r="C21" s="60">
        <v>4</v>
      </c>
      <c r="D21" s="1"/>
      <c r="E21" s="2"/>
      <c r="F21" s="2"/>
      <c r="G21" s="2">
        <v>1</v>
      </c>
      <c r="H21" s="76"/>
      <c r="I21" s="76"/>
      <c r="J21" s="26">
        <v>20</v>
      </c>
      <c r="K21" s="7"/>
      <c r="L21" s="68">
        <f t="shared" si="0"/>
        <v>0</v>
      </c>
      <c r="M21" s="58" t="str">
        <f t="shared" si="1"/>
        <v/>
      </c>
      <c r="N21" s="25" t="str">
        <f t="shared" si="5"/>
        <v/>
      </c>
      <c r="O21" s="68" t="e">
        <f t="shared" si="2"/>
        <v>#VALUE!</v>
      </c>
      <c r="P21" s="58" t="str">
        <f t="shared" si="3"/>
        <v/>
      </c>
      <c r="Q21" s="25" t="str">
        <f t="shared" si="6"/>
        <v/>
      </c>
      <c r="R21" s="7"/>
      <c r="S21" s="68" t="e">
        <f t="shared" si="7"/>
        <v>#VALUE!</v>
      </c>
      <c r="T21" s="58" t="str">
        <f t="shared" si="4"/>
        <v/>
      </c>
      <c r="U21" s="25" t="str">
        <f t="shared" si="8"/>
        <v/>
      </c>
      <c r="V21" s="7"/>
    </row>
    <row r="22" spans="1:23" x14ac:dyDescent="0.3">
      <c r="A22" s="3"/>
      <c r="B22" s="5"/>
      <c r="C22" s="60">
        <v>5</v>
      </c>
      <c r="D22" s="1"/>
      <c r="E22" s="2"/>
      <c r="F22" s="2"/>
      <c r="G22" s="2">
        <v>1</v>
      </c>
      <c r="H22" s="76"/>
      <c r="I22" s="76"/>
      <c r="J22" s="26">
        <v>20</v>
      </c>
      <c r="K22" s="7"/>
      <c r="L22" s="68">
        <f t="shared" si="0"/>
        <v>0</v>
      </c>
      <c r="M22" s="58" t="str">
        <f t="shared" si="1"/>
        <v/>
      </c>
      <c r="N22" s="25" t="str">
        <f t="shared" si="5"/>
        <v/>
      </c>
      <c r="O22" s="68" t="e">
        <f t="shared" si="2"/>
        <v>#VALUE!</v>
      </c>
      <c r="P22" s="58" t="str">
        <f t="shared" si="3"/>
        <v/>
      </c>
      <c r="Q22" s="25" t="str">
        <f t="shared" si="6"/>
        <v/>
      </c>
      <c r="R22" s="7"/>
      <c r="S22" s="68" t="e">
        <f t="shared" si="7"/>
        <v>#VALUE!</v>
      </c>
      <c r="T22" s="58" t="str">
        <f t="shared" si="4"/>
        <v/>
      </c>
      <c r="U22" s="25" t="str">
        <f t="shared" si="8"/>
        <v/>
      </c>
      <c r="V22" s="7"/>
    </row>
    <row r="23" spans="1:23" x14ac:dyDescent="0.3">
      <c r="A23" s="3"/>
      <c r="B23" s="5"/>
      <c r="C23" s="60">
        <v>6</v>
      </c>
      <c r="D23" s="1"/>
      <c r="E23" s="2"/>
      <c r="F23" s="2"/>
      <c r="G23" s="2">
        <v>1</v>
      </c>
      <c r="H23" s="76"/>
      <c r="I23" s="76"/>
      <c r="J23" s="26">
        <v>20</v>
      </c>
      <c r="K23" s="7"/>
      <c r="L23" s="68">
        <f t="shared" si="0"/>
        <v>0</v>
      </c>
      <c r="M23" s="58" t="str">
        <f t="shared" si="1"/>
        <v/>
      </c>
      <c r="N23" s="25" t="str">
        <f t="shared" si="5"/>
        <v/>
      </c>
      <c r="O23" s="68" t="e">
        <f t="shared" si="2"/>
        <v>#VALUE!</v>
      </c>
      <c r="P23" s="58" t="str">
        <f t="shared" si="3"/>
        <v/>
      </c>
      <c r="Q23" s="25" t="str">
        <f t="shared" si="6"/>
        <v/>
      </c>
      <c r="R23" s="7"/>
      <c r="S23" s="68" t="e">
        <f t="shared" si="7"/>
        <v>#VALUE!</v>
      </c>
      <c r="T23" s="58" t="str">
        <f t="shared" si="4"/>
        <v/>
      </c>
      <c r="U23" s="25" t="str">
        <f t="shared" si="8"/>
        <v/>
      </c>
      <c r="V23" s="7"/>
    </row>
    <row r="24" spans="1:23" x14ac:dyDescent="0.3">
      <c r="A24" s="3"/>
      <c r="B24" s="5"/>
      <c r="C24" s="60">
        <v>7</v>
      </c>
      <c r="D24" s="1"/>
      <c r="E24" s="2"/>
      <c r="F24" s="2"/>
      <c r="G24" s="2">
        <v>1</v>
      </c>
      <c r="H24" s="76"/>
      <c r="I24" s="76"/>
      <c r="J24" s="26">
        <v>20</v>
      </c>
      <c r="K24" s="7"/>
      <c r="L24" s="68">
        <f t="shared" si="0"/>
        <v>0</v>
      </c>
      <c r="M24" s="58" t="str">
        <f t="shared" si="1"/>
        <v/>
      </c>
      <c r="N24" s="25" t="str">
        <f t="shared" si="5"/>
        <v/>
      </c>
      <c r="O24" s="68" t="e">
        <f t="shared" si="2"/>
        <v>#VALUE!</v>
      </c>
      <c r="P24" s="58" t="str">
        <f t="shared" si="3"/>
        <v/>
      </c>
      <c r="Q24" s="25" t="str">
        <f t="shared" si="6"/>
        <v/>
      </c>
      <c r="R24" s="7"/>
      <c r="S24" s="68" t="e">
        <f t="shared" si="7"/>
        <v>#VALUE!</v>
      </c>
      <c r="T24" s="58" t="str">
        <f t="shared" si="4"/>
        <v/>
      </c>
      <c r="U24" s="25" t="str">
        <f t="shared" si="8"/>
        <v/>
      </c>
      <c r="V24" s="7"/>
    </row>
    <row r="25" spans="1:23" x14ac:dyDescent="0.3">
      <c r="A25" s="3"/>
      <c r="B25" s="5"/>
      <c r="C25" s="60">
        <v>8</v>
      </c>
      <c r="D25" s="1"/>
      <c r="E25" s="2"/>
      <c r="F25" s="2"/>
      <c r="G25" s="2">
        <v>1</v>
      </c>
      <c r="H25" s="76"/>
      <c r="I25" s="76"/>
      <c r="J25" s="26">
        <v>20</v>
      </c>
      <c r="K25" s="7"/>
      <c r="L25" s="68">
        <f t="shared" si="0"/>
        <v>0</v>
      </c>
      <c r="M25" s="58" t="str">
        <f t="shared" si="1"/>
        <v/>
      </c>
      <c r="N25" s="25" t="str">
        <f t="shared" si="5"/>
        <v/>
      </c>
      <c r="O25" s="68" t="e">
        <f t="shared" si="2"/>
        <v>#VALUE!</v>
      </c>
      <c r="P25" s="58" t="str">
        <f t="shared" si="3"/>
        <v/>
      </c>
      <c r="Q25" s="25" t="str">
        <f t="shared" si="6"/>
        <v/>
      </c>
      <c r="R25" s="7"/>
      <c r="S25" s="68" t="e">
        <f t="shared" si="7"/>
        <v>#VALUE!</v>
      </c>
      <c r="T25" s="58" t="str">
        <f t="shared" si="4"/>
        <v/>
      </c>
      <c r="U25" s="25" t="str">
        <f t="shared" si="8"/>
        <v/>
      </c>
      <c r="V25" s="7"/>
    </row>
    <row r="26" spans="1:23" x14ac:dyDescent="0.3">
      <c r="A26" s="3"/>
      <c r="B26" s="5"/>
      <c r="C26" s="60">
        <v>9</v>
      </c>
      <c r="D26" s="1"/>
      <c r="E26" s="2"/>
      <c r="F26" s="2"/>
      <c r="G26" s="2">
        <v>1</v>
      </c>
      <c r="H26" s="76"/>
      <c r="I26" s="76"/>
      <c r="J26" s="26">
        <v>20</v>
      </c>
      <c r="K26" s="7"/>
      <c r="L26" s="68">
        <f t="shared" si="0"/>
        <v>0</v>
      </c>
      <c r="M26" s="58" t="str">
        <f t="shared" si="1"/>
        <v/>
      </c>
      <c r="N26" s="25" t="str">
        <f t="shared" si="5"/>
        <v/>
      </c>
      <c r="O26" s="68" t="e">
        <f t="shared" si="2"/>
        <v>#VALUE!</v>
      </c>
      <c r="P26" s="58" t="str">
        <f t="shared" si="3"/>
        <v/>
      </c>
      <c r="Q26" s="25" t="str">
        <f t="shared" si="6"/>
        <v/>
      </c>
      <c r="R26" s="7"/>
      <c r="S26" s="68" t="e">
        <f t="shared" si="7"/>
        <v>#VALUE!</v>
      </c>
      <c r="T26" s="58" t="str">
        <f t="shared" si="4"/>
        <v/>
      </c>
      <c r="U26" s="25" t="str">
        <f t="shared" si="8"/>
        <v/>
      </c>
      <c r="V26" s="7"/>
    </row>
    <row r="27" spans="1:23" x14ac:dyDescent="0.3">
      <c r="A27" s="3"/>
      <c r="B27" s="5"/>
      <c r="C27" s="60">
        <v>10</v>
      </c>
      <c r="D27" s="1"/>
      <c r="E27" s="2"/>
      <c r="F27" s="2"/>
      <c r="G27" s="2">
        <v>1</v>
      </c>
      <c r="H27" s="76"/>
      <c r="I27" s="76"/>
      <c r="J27" s="26">
        <v>20</v>
      </c>
      <c r="K27" s="7"/>
      <c r="L27" s="68">
        <f t="shared" si="0"/>
        <v>0</v>
      </c>
      <c r="M27" s="58" t="str">
        <f t="shared" si="1"/>
        <v/>
      </c>
      <c r="N27" s="25" t="str">
        <f t="shared" si="5"/>
        <v/>
      </c>
      <c r="O27" s="68" t="e">
        <f t="shared" si="2"/>
        <v>#VALUE!</v>
      </c>
      <c r="P27" s="58" t="str">
        <f t="shared" si="3"/>
        <v/>
      </c>
      <c r="Q27" s="25" t="str">
        <f t="shared" si="6"/>
        <v/>
      </c>
      <c r="R27" s="7"/>
      <c r="S27" s="68" t="e">
        <f t="shared" si="7"/>
        <v>#VALUE!</v>
      </c>
      <c r="T27" s="58" t="str">
        <f t="shared" si="4"/>
        <v/>
      </c>
      <c r="U27" s="25" t="str">
        <f t="shared" si="8"/>
        <v/>
      </c>
      <c r="V27" s="7"/>
    </row>
    <row r="28" spans="1:23" x14ac:dyDescent="0.3">
      <c r="A28" s="3"/>
      <c r="B28" s="5"/>
      <c r="C28" s="60">
        <v>11</v>
      </c>
      <c r="D28" s="1"/>
      <c r="E28" s="2"/>
      <c r="F28" s="2"/>
      <c r="G28" s="2">
        <v>1</v>
      </c>
      <c r="H28" s="76"/>
      <c r="I28" s="76"/>
      <c r="J28" s="26">
        <v>20</v>
      </c>
      <c r="K28" s="7"/>
      <c r="L28" s="68">
        <f t="shared" si="0"/>
        <v>0</v>
      </c>
      <c r="M28" s="58" t="str">
        <f t="shared" si="1"/>
        <v/>
      </c>
      <c r="N28" s="25" t="str">
        <f t="shared" si="5"/>
        <v/>
      </c>
      <c r="O28" s="68" t="e">
        <f t="shared" si="2"/>
        <v>#VALUE!</v>
      </c>
      <c r="P28" s="58" t="str">
        <f t="shared" si="3"/>
        <v/>
      </c>
      <c r="Q28" s="25" t="str">
        <f t="shared" si="6"/>
        <v/>
      </c>
      <c r="R28" s="7"/>
      <c r="S28" s="68" t="e">
        <f t="shared" si="7"/>
        <v>#VALUE!</v>
      </c>
      <c r="T28" s="58" t="str">
        <f t="shared" si="4"/>
        <v/>
      </c>
      <c r="U28" s="25" t="str">
        <f t="shared" si="8"/>
        <v/>
      </c>
      <c r="V28" s="7"/>
    </row>
    <row r="29" spans="1:23" x14ac:dyDescent="0.3">
      <c r="A29" s="3"/>
      <c r="B29" s="5"/>
      <c r="C29" s="60">
        <v>12</v>
      </c>
      <c r="D29" s="1"/>
      <c r="E29" s="2"/>
      <c r="F29" s="2"/>
      <c r="G29" s="2">
        <v>1</v>
      </c>
      <c r="H29" s="76"/>
      <c r="I29" s="76"/>
      <c r="J29" s="26">
        <v>20</v>
      </c>
      <c r="K29" s="7"/>
      <c r="L29" s="68">
        <f t="shared" si="0"/>
        <v>0</v>
      </c>
      <c r="M29" s="58" t="str">
        <f t="shared" si="1"/>
        <v/>
      </c>
      <c r="N29" s="25" t="str">
        <f t="shared" si="5"/>
        <v/>
      </c>
      <c r="O29" s="68" t="e">
        <f t="shared" si="2"/>
        <v>#VALUE!</v>
      </c>
      <c r="P29" s="58" t="str">
        <f t="shared" si="3"/>
        <v/>
      </c>
      <c r="Q29" s="25" t="str">
        <f t="shared" si="6"/>
        <v/>
      </c>
      <c r="R29" s="7"/>
      <c r="S29" s="68" t="e">
        <f t="shared" si="7"/>
        <v>#VALUE!</v>
      </c>
      <c r="T29" s="58" t="str">
        <f t="shared" si="4"/>
        <v/>
      </c>
      <c r="U29" s="25" t="str">
        <f t="shared" si="8"/>
        <v/>
      </c>
      <c r="V29" s="7"/>
    </row>
    <row r="30" spans="1:23" x14ac:dyDescent="0.3">
      <c r="A30" s="3"/>
      <c r="B30" s="5"/>
      <c r="C30" s="60">
        <v>13</v>
      </c>
      <c r="D30" s="1"/>
      <c r="E30" s="2"/>
      <c r="F30" s="2"/>
      <c r="G30" s="2">
        <v>1</v>
      </c>
      <c r="H30" s="76"/>
      <c r="I30" s="76"/>
      <c r="J30" s="26">
        <v>20</v>
      </c>
      <c r="K30" s="7"/>
      <c r="L30" s="68">
        <f t="shared" si="0"/>
        <v>0</v>
      </c>
      <c r="M30" s="58" t="str">
        <f t="shared" si="1"/>
        <v/>
      </c>
      <c r="N30" s="25" t="str">
        <f t="shared" si="5"/>
        <v/>
      </c>
      <c r="O30" s="68" t="e">
        <f t="shared" si="2"/>
        <v>#VALUE!</v>
      </c>
      <c r="P30" s="58" t="str">
        <f t="shared" si="3"/>
        <v/>
      </c>
      <c r="Q30" s="25" t="str">
        <f t="shared" si="6"/>
        <v/>
      </c>
      <c r="R30" s="7"/>
      <c r="S30" s="68" t="e">
        <f t="shared" si="7"/>
        <v>#VALUE!</v>
      </c>
      <c r="T30" s="58" t="str">
        <f t="shared" si="4"/>
        <v/>
      </c>
      <c r="U30" s="25" t="str">
        <f t="shared" si="8"/>
        <v/>
      </c>
      <c r="V30" s="7"/>
    </row>
    <row r="31" spans="1:23" x14ac:dyDescent="0.3">
      <c r="A31" s="3"/>
      <c r="B31" s="5"/>
      <c r="C31" s="60">
        <v>14</v>
      </c>
      <c r="D31" s="1"/>
      <c r="E31" s="2"/>
      <c r="F31" s="2"/>
      <c r="G31" s="2">
        <v>1</v>
      </c>
      <c r="H31" s="76"/>
      <c r="I31" s="76"/>
      <c r="J31" s="26">
        <v>20</v>
      </c>
      <c r="K31" s="7"/>
      <c r="L31" s="68">
        <f t="shared" si="0"/>
        <v>0</v>
      </c>
      <c r="M31" s="58" t="str">
        <f t="shared" si="1"/>
        <v/>
      </c>
      <c r="N31" s="25" t="str">
        <f t="shared" si="5"/>
        <v/>
      </c>
      <c r="O31" s="68" t="e">
        <f t="shared" si="2"/>
        <v>#VALUE!</v>
      </c>
      <c r="P31" s="58" t="str">
        <f t="shared" si="3"/>
        <v/>
      </c>
      <c r="Q31" s="25" t="str">
        <f t="shared" si="6"/>
        <v/>
      </c>
      <c r="R31" s="7"/>
      <c r="S31" s="68" t="e">
        <f t="shared" si="7"/>
        <v>#VALUE!</v>
      </c>
      <c r="T31" s="58" t="str">
        <f t="shared" si="4"/>
        <v/>
      </c>
      <c r="U31" s="25" t="str">
        <f t="shared" si="8"/>
        <v/>
      </c>
      <c r="V31" s="7"/>
    </row>
    <row r="32" spans="1:23" x14ac:dyDescent="0.3">
      <c r="A32" s="3"/>
      <c r="B32" s="5"/>
      <c r="C32" s="60">
        <v>15</v>
      </c>
      <c r="D32" s="1"/>
      <c r="E32" s="2"/>
      <c r="F32" s="2"/>
      <c r="G32" s="2">
        <v>1</v>
      </c>
      <c r="H32" s="76"/>
      <c r="I32" s="76"/>
      <c r="J32" s="26">
        <v>20</v>
      </c>
      <c r="K32" s="7"/>
      <c r="L32" s="68">
        <f t="shared" si="0"/>
        <v>0</v>
      </c>
      <c r="M32" s="58" t="str">
        <f t="shared" si="1"/>
        <v/>
      </c>
      <c r="N32" s="25" t="str">
        <f t="shared" si="5"/>
        <v/>
      </c>
      <c r="O32" s="68" t="e">
        <f t="shared" si="2"/>
        <v>#VALUE!</v>
      </c>
      <c r="P32" s="58" t="str">
        <f t="shared" si="3"/>
        <v/>
      </c>
      <c r="Q32" s="25" t="str">
        <f t="shared" si="6"/>
        <v/>
      </c>
      <c r="R32" s="7"/>
      <c r="S32" s="68" t="e">
        <f t="shared" si="7"/>
        <v>#VALUE!</v>
      </c>
      <c r="T32" s="58" t="str">
        <f t="shared" si="4"/>
        <v/>
      </c>
      <c r="U32" s="25" t="str">
        <f t="shared" si="8"/>
        <v/>
      </c>
      <c r="V32" s="7"/>
    </row>
    <row r="33" spans="1:22" x14ac:dyDescent="0.3">
      <c r="A33" s="3"/>
      <c r="B33" s="5"/>
      <c r="C33" s="60">
        <v>16</v>
      </c>
      <c r="D33" s="1"/>
      <c r="E33" s="2"/>
      <c r="F33" s="2"/>
      <c r="G33" s="2">
        <v>1</v>
      </c>
      <c r="H33" s="76"/>
      <c r="I33" s="76"/>
      <c r="J33" s="26">
        <v>20</v>
      </c>
      <c r="K33" s="7"/>
      <c r="L33" s="68">
        <f t="shared" si="0"/>
        <v>0</v>
      </c>
      <c r="M33" s="58" t="str">
        <f t="shared" si="1"/>
        <v/>
      </c>
      <c r="N33" s="25" t="str">
        <f t="shared" si="5"/>
        <v/>
      </c>
      <c r="O33" s="68" t="e">
        <f t="shared" si="2"/>
        <v>#VALUE!</v>
      </c>
      <c r="P33" s="58" t="str">
        <f t="shared" si="3"/>
        <v/>
      </c>
      <c r="Q33" s="25" t="str">
        <f t="shared" si="6"/>
        <v/>
      </c>
      <c r="R33" s="7"/>
      <c r="S33" s="68" t="e">
        <f t="shared" si="7"/>
        <v>#VALUE!</v>
      </c>
      <c r="T33" s="58" t="str">
        <f t="shared" si="4"/>
        <v/>
      </c>
      <c r="U33" s="25" t="str">
        <f t="shared" si="8"/>
        <v/>
      </c>
      <c r="V33" s="7"/>
    </row>
    <row r="34" spans="1:22" s="54" customFormat="1" x14ac:dyDescent="0.3">
      <c r="A34" s="3"/>
      <c r="B34" s="5"/>
      <c r="C34" s="60">
        <v>17</v>
      </c>
      <c r="D34" s="1"/>
      <c r="E34" s="2"/>
      <c r="F34" s="2"/>
      <c r="G34" s="2">
        <v>1</v>
      </c>
      <c r="H34" s="76"/>
      <c r="I34" s="76"/>
      <c r="J34" s="26">
        <v>20</v>
      </c>
      <c r="K34" s="7"/>
      <c r="L34" s="68">
        <f t="shared" si="0"/>
        <v>0</v>
      </c>
      <c r="M34" s="58" t="str">
        <f t="shared" si="1"/>
        <v/>
      </c>
      <c r="N34" s="25" t="str">
        <f t="shared" si="5"/>
        <v/>
      </c>
      <c r="O34" s="68" t="e">
        <f t="shared" si="2"/>
        <v>#VALUE!</v>
      </c>
      <c r="P34" s="58" t="str">
        <f t="shared" si="3"/>
        <v/>
      </c>
      <c r="Q34" s="25" t="str">
        <f t="shared" si="6"/>
        <v/>
      </c>
      <c r="R34" s="7"/>
      <c r="S34" s="68" t="e">
        <f t="shared" si="7"/>
        <v>#VALUE!</v>
      </c>
      <c r="T34" s="58" t="str">
        <f t="shared" si="4"/>
        <v/>
      </c>
      <c r="U34" s="25" t="str">
        <f t="shared" si="8"/>
        <v/>
      </c>
      <c r="V34" s="7"/>
    </row>
    <row r="35" spans="1:22" s="54" customFormat="1" x14ac:dyDescent="0.3">
      <c r="A35" s="3"/>
      <c r="B35" s="5"/>
      <c r="C35" s="60">
        <v>18</v>
      </c>
      <c r="D35" s="1"/>
      <c r="E35" s="2"/>
      <c r="F35" s="2"/>
      <c r="G35" s="2">
        <v>1</v>
      </c>
      <c r="H35" s="76"/>
      <c r="I35" s="76"/>
      <c r="J35" s="26">
        <v>20</v>
      </c>
      <c r="K35" s="7"/>
      <c r="L35" s="68">
        <f t="shared" si="0"/>
        <v>0</v>
      </c>
      <c r="M35" s="58" t="str">
        <f t="shared" si="1"/>
        <v/>
      </c>
      <c r="N35" s="25" t="str">
        <f t="shared" si="5"/>
        <v/>
      </c>
      <c r="O35" s="68" t="e">
        <f t="shared" si="2"/>
        <v>#VALUE!</v>
      </c>
      <c r="P35" s="58" t="str">
        <f t="shared" si="3"/>
        <v/>
      </c>
      <c r="Q35" s="25" t="str">
        <f t="shared" si="6"/>
        <v/>
      </c>
      <c r="R35" s="7"/>
      <c r="S35" s="68" t="e">
        <f t="shared" si="7"/>
        <v>#VALUE!</v>
      </c>
      <c r="T35" s="58" t="str">
        <f t="shared" si="4"/>
        <v/>
      </c>
      <c r="U35" s="25" t="str">
        <f t="shared" si="8"/>
        <v/>
      </c>
      <c r="V35" s="7"/>
    </row>
    <row r="36" spans="1:22" s="54" customFormat="1" x14ac:dyDescent="0.3">
      <c r="A36" s="3"/>
      <c r="B36" s="5"/>
      <c r="C36" s="60">
        <v>19</v>
      </c>
      <c r="D36" s="1"/>
      <c r="E36" s="2"/>
      <c r="F36" s="2"/>
      <c r="G36" s="2">
        <v>1</v>
      </c>
      <c r="H36" s="76"/>
      <c r="I36" s="76"/>
      <c r="J36" s="26">
        <v>20</v>
      </c>
      <c r="K36" s="7"/>
      <c r="L36" s="68">
        <f t="shared" si="0"/>
        <v>0</v>
      </c>
      <c r="M36" s="58" t="str">
        <f t="shared" si="1"/>
        <v/>
      </c>
      <c r="N36" s="25" t="str">
        <f t="shared" si="5"/>
        <v/>
      </c>
      <c r="O36" s="68" t="e">
        <f t="shared" si="2"/>
        <v>#VALUE!</v>
      </c>
      <c r="P36" s="58" t="str">
        <f t="shared" si="3"/>
        <v/>
      </c>
      <c r="Q36" s="25" t="str">
        <f t="shared" si="6"/>
        <v/>
      </c>
      <c r="R36" s="7"/>
      <c r="S36" s="68" t="e">
        <f t="shared" si="7"/>
        <v>#VALUE!</v>
      </c>
      <c r="T36" s="58" t="str">
        <f t="shared" si="4"/>
        <v/>
      </c>
      <c r="U36" s="25" t="str">
        <f t="shared" si="8"/>
        <v/>
      </c>
      <c r="V36" s="7"/>
    </row>
    <row r="37" spans="1:22" s="54" customFormat="1" x14ac:dyDescent="0.3">
      <c r="A37" s="3"/>
      <c r="B37" s="5"/>
      <c r="C37" s="60">
        <v>20</v>
      </c>
      <c r="D37" s="1"/>
      <c r="E37" s="2"/>
      <c r="F37" s="2"/>
      <c r="G37" s="2">
        <v>1</v>
      </c>
      <c r="H37" s="76"/>
      <c r="I37" s="76"/>
      <c r="J37" s="26">
        <v>20</v>
      </c>
      <c r="K37" s="7"/>
      <c r="L37" s="68">
        <f t="shared" si="0"/>
        <v>0</v>
      </c>
      <c r="M37" s="58" t="str">
        <f t="shared" si="1"/>
        <v/>
      </c>
      <c r="N37" s="25" t="str">
        <f t="shared" si="5"/>
        <v/>
      </c>
      <c r="O37" s="68" t="e">
        <f t="shared" si="2"/>
        <v>#VALUE!</v>
      </c>
      <c r="P37" s="58" t="str">
        <f t="shared" si="3"/>
        <v/>
      </c>
      <c r="Q37" s="25" t="str">
        <f t="shared" si="6"/>
        <v/>
      </c>
      <c r="R37" s="7"/>
      <c r="S37" s="68" t="e">
        <f t="shared" si="7"/>
        <v>#VALUE!</v>
      </c>
      <c r="T37" s="58" t="str">
        <f t="shared" si="4"/>
        <v/>
      </c>
      <c r="U37" s="25" t="str">
        <f t="shared" si="8"/>
        <v/>
      </c>
      <c r="V37" s="7"/>
    </row>
    <row r="38" spans="1:22" s="54" customFormat="1" x14ac:dyDescent="0.3">
      <c r="A38" s="3"/>
      <c r="B38" s="5"/>
      <c r="C38" s="60">
        <v>21</v>
      </c>
      <c r="D38" s="1"/>
      <c r="E38" s="2"/>
      <c r="F38" s="2"/>
      <c r="G38" s="2">
        <v>1</v>
      </c>
      <c r="H38" s="76"/>
      <c r="I38" s="76"/>
      <c r="J38" s="26">
        <v>20</v>
      </c>
      <c r="K38" s="7"/>
      <c r="L38" s="68">
        <f t="shared" si="0"/>
        <v>0</v>
      </c>
      <c r="M38" s="58" t="str">
        <f t="shared" si="1"/>
        <v/>
      </c>
      <c r="N38" s="25" t="str">
        <f t="shared" si="5"/>
        <v/>
      </c>
      <c r="O38" s="68" t="e">
        <f t="shared" si="2"/>
        <v>#VALUE!</v>
      </c>
      <c r="P38" s="58" t="str">
        <f t="shared" si="3"/>
        <v/>
      </c>
      <c r="Q38" s="25" t="str">
        <f t="shared" si="6"/>
        <v/>
      </c>
      <c r="R38" s="7"/>
      <c r="S38" s="68" t="e">
        <f t="shared" si="7"/>
        <v>#VALUE!</v>
      </c>
      <c r="T38" s="58" t="str">
        <f t="shared" si="4"/>
        <v/>
      </c>
      <c r="U38" s="25" t="str">
        <f t="shared" si="8"/>
        <v/>
      </c>
      <c r="V38" s="7"/>
    </row>
    <row r="39" spans="1:22" x14ac:dyDescent="0.3">
      <c r="A39" s="3"/>
      <c r="B39" s="5"/>
      <c r="C39" s="60">
        <v>22</v>
      </c>
      <c r="D39" s="1"/>
      <c r="E39" s="2"/>
      <c r="F39" s="2"/>
      <c r="G39" s="2">
        <v>1</v>
      </c>
      <c r="H39" s="76"/>
      <c r="I39" s="76"/>
      <c r="J39" s="26">
        <v>20</v>
      </c>
      <c r="K39" s="7"/>
      <c r="L39" s="68">
        <f t="shared" si="0"/>
        <v>0</v>
      </c>
      <c r="M39" s="58" t="str">
        <f t="shared" si="1"/>
        <v/>
      </c>
      <c r="N39" s="25" t="str">
        <f t="shared" ref="N39:N57" si="9">M39</f>
        <v/>
      </c>
      <c r="O39" s="68" t="e">
        <f t="shared" si="2"/>
        <v>#VALUE!</v>
      </c>
      <c r="P39" s="58" t="str">
        <f t="shared" si="3"/>
        <v/>
      </c>
      <c r="Q39" s="25" t="str">
        <f t="shared" ref="Q39:Q57" si="10">P39</f>
        <v/>
      </c>
      <c r="R39" s="7"/>
      <c r="S39" s="68" t="e">
        <f t="shared" ref="S39:S57" si="11">Concentration_gg/0.282</f>
        <v>#VALUE!</v>
      </c>
      <c r="T39" s="58" t="str">
        <f t="shared" si="4"/>
        <v/>
      </c>
      <c r="U39" s="25" t="str">
        <f t="shared" ref="U39:U57" si="12">T39</f>
        <v/>
      </c>
      <c r="V39" s="7"/>
    </row>
    <row r="40" spans="1:22" x14ac:dyDescent="0.3">
      <c r="A40" s="3"/>
      <c r="B40" s="5"/>
      <c r="C40" s="60">
        <v>23</v>
      </c>
      <c r="D40" s="1"/>
      <c r="E40" s="2"/>
      <c r="F40" s="2"/>
      <c r="G40" s="2">
        <v>1</v>
      </c>
      <c r="H40" s="76"/>
      <c r="I40" s="76"/>
      <c r="J40" s="26">
        <v>20</v>
      </c>
      <c r="K40" s="7"/>
      <c r="L40" s="68">
        <f t="shared" si="0"/>
        <v>0</v>
      </c>
      <c r="M40" s="58" t="str">
        <f t="shared" si="1"/>
        <v/>
      </c>
      <c r="N40" s="25" t="str">
        <f t="shared" si="9"/>
        <v/>
      </c>
      <c r="O40" s="68" t="e">
        <f t="shared" si="2"/>
        <v>#VALUE!</v>
      </c>
      <c r="P40" s="58" t="str">
        <f t="shared" si="3"/>
        <v/>
      </c>
      <c r="Q40" s="25" t="str">
        <f t="shared" si="10"/>
        <v/>
      </c>
      <c r="R40" s="7"/>
      <c r="S40" s="68" t="e">
        <f t="shared" si="11"/>
        <v>#VALUE!</v>
      </c>
      <c r="T40" s="58" t="str">
        <f t="shared" si="4"/>
        <v/>
      </c>
      <c r="U40" s="25" t="str">
        <f t="shared" si="12"/>
        <v/>
      </c>
      <c r="V40" s="7"/>
    </row>
    <row r="41" spans="1:22" x14ac:dyDescent="0.3">
      <c r="A41" s="3"/>
      <c r="B41" s="5"/>
      <c r="C41" s="60">
        <v>24</v>
      </c>
      <c r="D41" s="1"/>
      <c r="E41" s="2"/>
      <c r="F41" s="2"/>
      <c r="G41" s="2">
        <v>1</v>
      </c>
      <c r="H41" s="76"/>
      <c r="I41" s="76"/>
      <c r="J41" s="26">
        <v>20</v>
      </c>
      <c r="K41" s="7"/>
      <c r="L41" s="68">
        <f t="shared" si="0"/>
        <v>0</v>
      </c>
      <c r="M41" s="58" t="str">
        <f t="shared" si="1"/>
        <v/>
      </c>
      <c r="N41" s="25" t="str">
        <f t="shared" si="9"/>
        <v/>
      </c>
      <c r="O41" s="68" t="e">
        <f t="shared" si="2"/>
        <v>#VALUE!</v>
      </c>
      <c r="P41" s="58" t="str">
        <f t="shared" si="3"/>
        <v/>
      </c>
      <c r="Q41" s="25" t="str">
        <f t="shared" si="10"/>
        <v/>
      </c>
      <c r="R41" s="7"/>
      <c r="S41" s="68" t="e">
        <f t="shared" si="11"/>
        <v>#VALUE!</v>
      </c>
      <c r="T41" s="58" t="str">
        <f t="shared" si="4"/>
        <v/>
      </c>
      <c r="U41" s="25" t="str">
        <f t="shared" si="12"/>
        <v/>
      </c>
      <c r="V41" s="7"/>
    </row>
    <row r="42" spans="1:22" x14ac:dyDescent="0.3">
      <c r="A42" s="3"/>
      <c r="B42" s="5"/>
      <c r="C42" s="60">
        <v>25</v>
      </c>
      <c r="D42" s="1"/>
      <c r="E42" s="2"/>
      <c r="F42" s="2"/>
      <c r="G42" s="2">
        <v>1</v>
      </c>
      <c r="H42" s="76"/>
      <c r="I42" s="76"/>
      <c r="J42" s="26">
        <v>20</v>
      </c>
      <c r="K42" s="7"/>
      <c r="L42" s="68">
        <f t="shared" si="0"/>
        <v>0</v>
      </c>
      <c r="M42" s="58" t="str">
        <f t="shared" si="1"/>
        <v/>
      </c>
      <c r="N42" s="25" t="str">
        <f t="shared" si="9"/>
        <v/>
      </c>
      <c r="O42" s="68" t="e">
        <f t="shared" si="2"/>
        <v>#VALUE!</v>
      </c>
      <c r="P42" s="58" t="str">
        <f t="shared" si="3"/>
        <v/>
      </c>
      <c r="Q42" s="25" t="str">
        <f t="shared" si="10"/>
        <v/>
      </c>
      <c r="R42" s="7"/>
      <c r="S42" s="68" t="e">
        <f t="shared" si="11"/>
        <v>#VALUE!</v>
      </c>
      <c r="T42" s="58" t="str">
        <f t="shared" si="4"/>
        <v/>
      </c>
      <c r="U42" s="25" t="str">
        <f t="shared" si="12"/>
        <v/>
      </c>
      <c r="V42" s="7"/>
    </row>
    <row r="43" spans="1:22" x14ac:dyDescent="0.3">
      <c r="A43" s="3"/>
      <c r="B43" s="5"/>
      <c r="C43" s="60">
        <v>26</v>
      </c>
      <c r="D43" s="1"/>
      <c r="E43" s="2"/>
      <c r="F43" s="2"/>
      <c r="G43" s="2">
        <v>1</v>
      </c>
      <c r="H43" s="76"/>
      <c r="I43" s="76"/>
      <c r="J43" s="26">
        <v>20</v>
      </c>
      <c r="K43" s="7"/>
      <c r="L43" s="68">
        <f t="shared" si="0"/>
        <v>0</v>
      </c>
      <c r="M43" s="58" t="str">
        <f t="shared" si="1"/>
        <v/>
      </c>
      <c r="N43" s="25" t="str">
        <f t="shared" si="9"/>
        <v/>
      </c>
      <c r="O43" s="68" t="e">
        <f t="shared" si="2"/>
        <v>#VALUE!</v>
      </c>
      <c r="P43" s="58" t="str">
        <f t="shared" si="3"/>
        <v/>
      </c>
      <c r="Q43" s="25" t="str">
        <f t="shared" si="10"/>
        <v/>
      </c>
      <c r="R43" s="7"/>
      <c r="S43" s="68" t="e">
        <f t="shared" si="11"/>
        <v>#VALUE!</v>
      </c>
      <c r="T43" s="58" t="str">
        <f t="shared" si="4"/>
        <v/>
      </c>
      <c r="U43" s="25" t="str">
        <f t="shared" si="12"/>
        <v/>
      </c>
      <c r="V43" s="7"/>
    </row>
    <row r="44" spans="1:22" x14ac:dyDescent="0.3">
      <c r="A44" s="3"/>
      <c r="B44" s="5"/>
      <c r="C44" s="60">
        <v>27</v>
      </c>
      <c r="D44" s="1"/>
      <c r="E44" s="2"/>
      <c r="F44" s="2"/>
      <c r="G44" s="2">
        <v>1</v>
      </c>
      <c r="H44" s="76"/>
      <c r="I44" s="76"/>
      <c r="J44" s="26">
        <v>20</v>
      </c>
      <c r="K44" s="7"/>
      <c r="L44" s="68">
        <f t="shared" si="0"/>
        <v>0</v>
      </c>
      <c r="M44" s="58" t="str">
        <f t="shared" si="1"/>
        <v/>
      </c>
      <c r="N44" s="25" t="str">
        <f t="shared" si="9"/>
        <v/>
      </c>
      <c r="O44" s="68" t="e">
        <f t="shared" si="2"/>
        <v>#VALUE!</v>
      </c>
      <c r="P44" s="58" t="str">
        <f t="shared" si="3"/>
        <v/>
      </c>
      <c r="Q44" s="25" t="str">
        <f t="shared" si="10"/>
        <v/>
      </c>
      <c r="R44" s="7"/>
      <c r="S44" s="68" t="e">
        <f t="shared" si="11"/>
        <v>#VALUE!</v>
      </c>
      <c r="T44" s="58" t="str">
        <f t="shared" si="4"/>
        <v/>
      </c>
      <c r="U44" s="25" t="str">
        <f t="shared" si="12"/>
        <v/>
      </c>
      <c r="V44" s="7"/>
    </row>
    <row r="45" spans="1:22" x14ac:dyDescent="0.3">
      <c r="A45" s="3"/>
      <c r="B45" s="5"/>
      <c r="C45" s="60">
        <v>28</v>
      </c>
      <c r="D45" s="1"/>
      <c r="E45" s="2"/>
      <c r="F45" s="2"/>
      <c r="G45" s="2">
        <v>1</v>
      </c>
      <c r="H45" s="76"/>
      <c r="I45" s="76"/>
      <c r="J45" s="26">
        <v>20</v>
      </c>
      <c r="K45" s="7"/>
      <c r="L45" s="68">
        <f t="shared" si="0"/>
        <v>0</v>
      </c>
      <c r="M45" s="58" t="str">
        <f t="shared" si="1"/>
        <v/>
      </c>
      <c r="N45" s="25" t="str">
        <f t="shared" si="9"/>
        <v/>
      </c>
      <c r="O45" s="68" t="e">
        <f t="shared" si="2"/>
        <v>#VALUE!</v>
      </c>
      <c r="P45" s="58" t="str">
        <f t="shared" si="3"/>
        <v/>
      </c>
      <c r="Q45" s="25" t="str">
        <f t="shared" si="10"/>
        <v/>
      </c>
      <c r="R45" s="7"/>
      <c r="S45" s="68" t="e">
        <f t="shared" si="11"/>
        <v>#VALUE!</v>
      </c>
      <c r="T45" s="58" t="str">
        <f t="shared" si="4"/>
        <v/>
      </c>
      <c r="U45" s="25" t="str">
        <f t="shared" si="12"/>
        <v/>
      </c>
      <c r="V45" s="7"/>
    </row>
    <row r="46" spans="1:22" x14ac:dyDescent="0.3">
      <c r="A46" s="3"/>
      <c r="B46" s="5"/>
      <c r="C46" s="60">
        <v>29</v>
      </c>
      <c r="D46" s="1"/>
      <c r="E46" s="2"/>
      <c r="F46" s="2"/>
      <c r="G46" s="2">
        <v>1</v>
      </c>
      <c r="H46" s="76"/>
      <c r="I46" s="76"/>
      <c r="J46" s="26">
        <v>20</v>
      </c>
      <c r="K46" s="7"/>
      <c r="L46" s="68">
        <f t="shared" si="0"/>
        <v>0</v>
      </c>
      <c r="M46" s="58" t="str">
        <f t="shared" si="1"/>
        <v/>
      </c>
      <c r="N46" s="25" t="str">
        <f t="shared" si="9"/>
        <v/>
      </c>
      <c r="O46" s="68" t="e">
        <f t="shared" si="2"/>
        <v>#VALUE!</v>
      </c>
      <c r="P46" s="58" t="str">
        <f t="shared" si="3"/>
        <v/>
      </c>
      <c r="Q46" s="25" t="str">
        <f t="shared" si="10"/>
        <v/>
      </c>
      <c r="R46" s="7"/>
      <c r="S46" s="68" t="e">
        <f t="shared" si="11"/>
        <v>#VALUE!</v>
      </c>
      <c r="T46" s="58" t="str">
        <f t="shared" si="4"/>
        <v/>
      </c>
      <c r="U46" s="25" t="str">
        <f t="shared" si="12"/>
        <v/>
      </c>
      <c r="V46" s="7"/>
    </row>
    <row r="47" spans="1:22" x14ac:dyDescent="0.3">
      <c r="A47" s="3"/>
      <c r="B47" s="5"/>
      <c r="C47" s="60">
        <v>30</v>
      </c>
      <c r="D47" s="1"/>
      <c r="E47" s="2"/>
      <c r="F47" s="2"/>
      <c r="G47" s="2">
        <v>1</v>
      </c>
      <c r="H47" s="76"/>
      <c r="I47" s="76"/>
      <c r="J47" s="26">
        <v>20</v>
      </c>
      <c r="K47" s="7"/>
      <c r="L47" s="68">
        <f t="shared" si="0"/>
        <v>0</v>
      </c>
      <c r="M47" s="58" t="str">
        <f t="shared" si="1"/>
        <v/>
      </c>
      <c r="N47" s="25" t="str">
        <f t="shared" si="9"/>
        <v/>
      </c>
      <c r="O47" s="68" t="e">
        <f t="shared" si="2"/>
        <v>#VALUE!</v>
      </c>
      <c r="P47" s="58" t="str">
        <f t="shared" si="3"/>
        <v/>
      </c>
      <c r="Q47" s="25" t="str">
        <f t="shared" si="10"/>
        <v/>
      </c>
      <c r="R47" s="7"/>
      <c r="S47" s="68" t="e">
        <f t="shared" si="11"/>
        <v>#VALUE!</v>
      </c>
      <c r="T47" s="58" t="str">
        <f t="shared" si="4"/>
        <v/>
      </c>
      <c r="U47" s="25" t="str">
        <f t="shared" si="12"/>
        <v/>
      </c>
      <c r="V47" s="7"/>
    </row>
    <row r="48" spans="1:22" x14ac:dyDescent="0.3">
      <c r="A48" s="3"/>
      <c r="B48" s="5"/>
      <c r="C48" s="60">
        <v>31</v>
      </c>
      <c r="D48" s="1"/>
      <c r="E48" s="2"/>
      <c r="F48" s="2"/>
      <c r="G48" s="2">
        <v>1</v>
      </c>
      <c r="H48" s="76"/>
      <c r="I48" s="76"/>
      <c r="J48" s="26">
        <v>20</v>
      </c>
      <c r="K48" s="7"/>
      <c r="L48" s="68">
        <f t="shared" si="0"/>
        <v>0</v>
      </c>
      <c r="M48" s="58" t="str">
        <f t="shared" si="1"/>
        <v/>
      </c>
      <c r="N48" s="25" t="str">
        <f t="shared" si="9"/>
        <v/>
      </c>
      <c r="O48" s="68" t="e">
        <f t="shared" si="2"/>
        <v>#VALUE!</v>
      </c>
      <c r="P48" s="58" t="str">
        <f t="shared" si="3"/>
        <v/>
      </c>
      <c r="Q48" s="25" t="str">
        <f t="shared" si="10"/>
        <v/>
      </c>
      <c r="R48" s="7"/>
      <c r="S48" s="68" t="e">
        <f t="shared" si="11"/>
        <v>#VALUE!</v>
      </c>
      <c r="T48" s="58" t="str">
        <f t="shared" si="4"/>
        <v/>
      </c>
      <c r="U48" s="25" t="str">
        <f t="shared" si="12"/>
        <v/>
      </c>
      <c r="V48" s="7"/>
    </row>
    <row r="49" spans="1:22" x14ac:dyDescent="0.3">
      <c r="A49" s="3"/>
      <c r="B49" s="5"/>
      <c r="C49" s="60">
        <v>32</v>
      </c>
      <c r="D49" s="1"/>
      <c r="E49" s="2"/>
      <c r="F49" s="2"/>
      <c r="G49" s="2">
        <v>1</v>
      </c>
      <c r="H49" s="76"/>
      <c r="I49" s="76"/>
      <c r="J49" s="26">
        <v>20</v>
      </c>
      <c r="K49" s="7"/>
      <c r="L49" s="68">
        <f t="shared" si="0"/>
        <v>0</v>
      </c>
      <c r="M49" s="58" t="str">
        <f t="shared" si="1"/>
        <v/>
      </c>
      <c r="N49" s="25" t="str">
        <f t="shared" si="9"/>
        <v/>
      </c>
      <c r="O49" s="68" t="e">
        <f t="shared" si="2"/>
        <v>#VALUE!</v>
      </c>
      <c r="P49" s="58" t="str">
        <f t="shared" si="3"/>
        <v/>
      </c>
      <c r="Q49" s="25" t="str">
        <f t="shared" si="10"/>
        <v/>
      </c>
      <c r="R49" s="7"/>
      <c r="S49" s="68" t="e">
        <f t="shared" si="11"/>
        <v>#VALUE!</v>
      </c>
      <c r="T49" s="58" t="str">
        <f t="shared" si="4"/>
        <v/>
      </c>
      <c r="U49" s="25" t="str">
        <f t="shared" si="12"/>
        <v/>
      </c>
      <c r="V49" s="7"/>
    </row>
    <row r="50" spans="1:22" x14ac:dyDescent="0.3">
      <c r="A50" s="3"/>
      <c r="B50" s="5"/>
      <c r="C50" s="60">
        <v>33</v>
      </c>
      <c r="D50" s="1"/>
      <c r="E50" s="2"/>
      <c r="F50" s="2"/>
      <c r="G50" s="2">
        <v>1</v>
      </c>
      <c r="H50" s="76"/>
      <c r="I50" s="76"/>
      <c r="J50" s="26">
        <v>20</v>
      </c>
      <c r="K50" s="7"/>
      <c r="L50" s="68">
        <f t="shared" si="0"/>
        <v>0</v>
      </c>
      <c r="M50" s="58" t="str">
        <f t="shared" si="1"/>
        <v/>
      </c>
      <c r="N50" s="25" t="str">
        <f t="shared" si="9"/>
        <v/>
      </c>
      <c r="O50" s="68" t="e">
        <f t="shared" si="2"/>
        <v>#VALUE!</v>
      </c>
      <c r="P50" s="58" t="str">
        <f t="shared" si="3"/>
        <v/>
      </c>
      <c r="Q50" s="25" t="str">
        <f t="shared" si="10"/>
        <v/>
      </c>
      <c r="R50" s="7"/>
      <c r="S50" s="68" t="e">
        <f t="shared" si="11"/>
        <v>#VALUE!</v>
      </c>
      <c r="T50" s="58" t="str">
        <f t="shared" si="4"/>
        <v/>
      </c>
      <c r="U50" s="25" t="str">
        <f t="shared" si="12"/>
        <v/>
      </c>
      <c r="V50" s="7"/>
    </row>
    <row r="51" spans="1:22" x14ac:dyDescent="0.3">
      <c r="A51" s="3"/>
      <c r="B51" s="5"/>
      <c r="C51" s="60">
        <v>34</v>
      </c>
      <c r="D51" s="1"/>
      <c r="E51" s="2"/>
      <c r="F51" s="2"/>
      <c r="G51" s="2">
        <v>1</v>
      </c>
      <c r="H51" s="76"/>
      <c r="I51" s="76"/>
      <c r="J51" s="26">
        <v>20</v>
      </c>
      <c r="K51" s="7"/>
      <c r="L51" s="68">
        <f t="shared" si="0"/>
        <v>0</v>
      </c>
      <c r="M51" s="58" t="str">
        <f t="shared" si="1"/>
        <v/>
      </c>
      <c r="N51" s="25" t="str">
        <f t="shared" si="9"/>
        <v/>
      </c>
      <c r="O51" s="68" t="e">
        <f t="shared" si="2"/>
        <v>#VALUE!</v>
      </c>
      <c r="P51" s="58" t="str">
        <f t="shared" si="3"/>
        <v/>
      </c>
      <c r="Q51" s="25" t="str">
        <f t="shared" si="10"/>
        <v/>
      </c>
      <c r="R51" s="7"/>
      <c r="S51" s="68" t="e">
        <f t="shared" si="11"/>
        <v>#VALUE!</v>
      </c>
      <c r="T51" s="58" t="str">
        <f t="shared" si="4"/>
        <v/>
      </c>
      <c r="U51" s="25" t="str">
        <f t="shared" si="12"/>
        <v/>
      </c>
      <c r="V51" s="7"/>
    </row>
    <row r="52" spans="1:22" x14ac:dyDescent="0.3">
      <c r="A52" s="3"/>
      <c r="B52" s="5"/>
      <c r="C52" s="60">
        <v>35</v>
      </c>
      <c r="D52" s="1"/>
      <c r="E52" s="2"/>
      <c r="F52" s="2"/>
      <c r="G52" s="2">
        <v>1</v>
      </c>
      <c r="H52" s="76"/>
      <c r="I52" s="76"/>
      <c r="J52" s="26">
        <v>20</v>
      </c>
      <c r="K52" s="7"/>
      <c r="L52" s="68">
        <f t="shared" si="0"/>
        <v>0</v>
      </c>
      <c r="M52" s="58" t="str">
        <f t="shared" si="1"/>
        <v/>
      </c>
      <c r="N52" s="25" t="str">
        <f t="shared" si="9"/>
        <v/>
      </c>
      <c r="O52" s="68" t="e">
        <f t="shared" si="2"/>
        <v>#VALUE!</v>
      </c>
      <c r="P52" s="58" t="str">
        <f t="shared" si="3"/>
        <v/>
      </c>
      <c r="Q52" s="25" t="str">
        <f t="shared" si="10"/>
        <v/>
      </c>
      <c r="R52" s="7"/>
      <c r="S52" s="68" t="e">
        <f t="shared" si="11"/>
        <v>#VALUE!</v>
      </c>
      <c r="T52" s="58" t="str">
        <f t="shared" si="4"/>
        <v/>
      </c>
      <c r="U52" s="25" t="str">
        <f t="shared" si="12"/>
        <v/>
      </c>
      <c r="V52" s="7"/>
    </row>
    <row r="53" spans="1:22" s="54" customFormat="1" x14ac:dyDescent="0.3">
      <c r="A53" s="3"/>
      <c r="B53" s="5"/>
      <c r="C53" s="60">
        <v>36</v>
      </c>
      <c r="D53" s="1"/>
      <c r="E53" s="2"/>
      <c r="F53" s="2"/>
      <c r="G53" s="2">
        <v>1</v>
      </c>
      <c r="H53" s="76"/>
      <c r="I53" s="76"/>
      <c r="J53" s="26">
        <v>20</v>
      </c>
      <c r="K53" s="7"/>
      <c r="L53" s="68">
        <f t="shared" si="0"/>
        <v>0</v>
      </c>
      <c r="M53" s="58" t="str">
        <f t="shared" si="1"/>
        <v/>
      </c>
      <c r="N53" s="25" t="str">
        <f t="shared" si="9"/>
        <v/>
      </c>
      <c r="O53" s="68" t="e">
        <f t="shared" si="2"/>
        <v>#VALUE!</v>
      </c>
      <c r="P53" s="58" t="str">
        <f t="shared" si="3"/>
        <v/>
      </c>
      <c r="Q53" s="25" t="str">
        <f t="shared" si="10"/>
        <v/>
      </c>
      <c r="R53" s="7"/>
      <c r="S53" s="68" t="e">
        <f t="shared" si="11"/>
        <v>#VALUE!</v>
      </c>
      <c r="T53" s="58" t="str">
        <f t="shared" si="4"/>
        <v/>
      </c>
      <c r="U53" s="25" t="str">
        <f t="shared" si="12"/>
        <v/>
      </c>
      <c r="V53" s="7"/>
    </row>
    <row r="54" spans="1:22" s="54" customFormat="1" x14ac:dyDescent="0.3">
      <c r="A54" s="3"/>
      <c r="B54" s="5"/>
      <c r="C54" s="60">
        <v>37</v>
      </c>
      <c r="D54" s="1"/>
      <c r="E54" s="2"/>
      <c r="F54" s="2"/>
      <c r="G54" s="2">
        <v>1</v>
      </c>
      <c r="H54" s="76"/>
      <c r="I54" s="76"/>
      <c r="J54" s="26">
        <v>20</v>
      </c>
      <c r="K54" s="7"/>
      <c r="L54" s="68">
        <f t="shared" si="0"/>
        <v>0</v>
      </c>
      <c r="M54" s="58" t="str">
        <f t="shared" si="1"/>
        <v/>
      </c>
      <c r="N54" s="25" t="str">
        <f t="shared" si="9"/>
        <v/>
      </c>
      <c r="O54" s="68" t="e">
        <f t="shared" si="2"/>
        <v>#VALUE!</v>
      </c>
      <c r="P54" s="58" t="str">
        <f t="shared" si="3"/>
        <v/>
      </c>
      <c r="Q54" s="25" t="str">
        <f t="shared" si="10"/>
        <v/>
      </c>
      <c r="R54" s="7"/>
      <c r="S54" s="68" t="e">
        <f t="shared" si="11"/>
        <v>#VALUE!</v>
      </c>
      <c r="T54" s="58" t="str">
        <f t="shared" si="4"/>
        <v/>
      </c>
      <c r="U54" s="25" t="str">
        <f t="shared" si="12"/>
        <v/>
      </c>
      <c r="V54" s="7"/>
    </row>
    <row r="55" spans="1:22" s="54" customFormat="1" x14ac:dyDescent="0.3">
      <c r="A55" s="3"/>
      <c r="B55" s="5"/>
      <c r="C55" s="60">
        <v>38</v>
      </c>
      <c r="D55" s="1"/>
      <c r="E55" s="2"/>
      <c r="F55" s="2"/>
      <c r="G55" s="2">
        <v>1</v>
      </c>
      <c r="H55" s="76"/>
      <c r="I55" s="76"/>
      <c r="J55" s="26">
        <v>20</v>
      </c>
      <c r="K55" s="7"/>
      <c r="L55" s="68">
        <f t="shared" si="0"/>
        <v>0</v>
      </c>
      <c r="M55" s="58" t="str">
        <f t="shared" si="1"/>
        <v/>
      </c>
      <c r="N55" s="25" t="str">
        <f t="shared" si="9"/>
        <v/>
      </c>
      <c r="O55" s="68" t="e">
        <f t="shared" si="2"/>
        <v>#VALUE!</v>
      </c>
      <c r="P55" s="58" t="str">
        <f t="shared" si="3"/>
        <v/>
      </c>
      <c r="Q55" s="25" t="str">
        <f t="shared" si="10"/>
        <v/>
      </c>
      <c r="R55" s="7"/>
      <c r="S55" s="68" t="e">
        <f t="shared" si="11"/>
        <v>#VALUE!</v>
      </c>
      <c r="T55" s="58" t="str">
        <f t="shared" si="4"/>
        <v/>
      </c>
      <c r="U55" s="25" t="str">
        <f t="shared" si="12"/>
        <v/>
      </c>
      <c r="V55" s="7"/>
    </row>
    <row r="56" spans="1:22" s="54" customFormat="1" x14ac:dyDescent="0.3">
      <c r="A56" s="3"/>
      <c r="B56" s="5"/>
      <c r="C56" s="60">
        <v>39</v>
      </c>
      <c r="D56" s="1"/>
      <c r="E56" s="2"/>
      <c r="F56" s="2"/>
      <c r="G56" s="2">
        <v>1</v>
      </c>
      <c r="H56" s="76"/>
      <c r="I56" s="76"/>
      <c r="J56" s="26">
        <v>20</v>
      </c>
      <c r="K56" s="7"/>
      <c r="L56" s="68">
        <f t="shared" si="0"/>
        <v>0</v>
      </c>
      <c r="M56" s="58" t="str">
        <f t="shared" si="1"/>
        <v/>
      </c>
      <c r="N56" s="25" t="str">
        <f t="shared" si="9"/>
        <v/>
      </c>
      <c r="O56" s="68" t="e">
        <f t="shared" si="2"/>
        <v>#VALUE!</v>
      </c>
      <c r="P56" s="58" t="str">
        <f t="shared" si="3"/>
        <v/>
      </c>
      <c r="Q56" s="25" t="str">
        <f t="shared" si="10"/>
        <v/>
      </c>
      <c r="R56" s="7"/>
      <c r="S56" s="68" t="e">
        <f t="shared" si="11"/>
        <v>#VALUE!</v>
      </c>
      <c r="T56" s="58" t="str">
        <f t="shared" si="4"/>
        <v/>
      </c>
      <c r="U56" s="25" t="str">
        <f t="shared" si="12"/>
        <v/>
      </c>
      <c r="V56" s="7"/>
    </row>
    <row r="57" spans="1:22" s="54" customFormat="1" x14ac:dyDescent="0.3">
      <c r="A57" s="3"/>
      <c r="B57" s="5"/>
      <c r="C57" s="60">
        <v>40</v>
      </c>
      <c r="D57" s="1"/>
      <c r="E57" s="2"/>
      <c r="F57" s="2"/>
      <c r="G57" s="2">
        <v>1</v>
      </c>
      <c r="H57" s="76"/>
      <c r="I57" s="76"/>
      <c r="J57" s="26">
        <v>20</v>
      </c>
      <c r="K57" s="7"/>
      <c r="L57" s="68">
        <f t="shared" si="0"/>
        <v>0</v>
      </c>
      <c r="M57" s="58" t="str">
        <f t="shared" si="1"/>
        <v/>
      </c>
      <c r="N57" s="25" t="str">
        <f t="shared" si="9"/>
        <v/>
      </c>
      <c r="O57" s="68" t="e">
        <f t="shared" si="2"/>
        <v>#VALUE!</v>
      </c>
      <c r="P57" s="58" t="str">
        <f t="shared" si="3"/>
        <v/>
      </c>
      <c r="Q57" s="25" t="str">
        <f t="shared" si="10"/>
        <v/>
      </c>
      <c r="R57" s="7"/>
      <c r="S57" s="68" t="e">
        <f t="shared" si="11"/>
        <v>#VALUE!</v>
      </c>
      <c r="T57" s="58" t="str">
        <f t="shared" si="4"/>
        <v/>
      </c>
      <c r="U57" s="25" t="str">
        <f t="shared" si="12"/>
        <v/>
      </c>
      <c r="V57" s="7"/>
    </row>
    <row r="58" spans="1:22" s="54" customFormat="1" x14ac:dyDescent="0.3">
      <c r="A58" s="3"/>
      <c r="B58" s="5"/>
      <c r="C58" s="5"/>
      <c r="D58" s="5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"/>
      <c r="P58" s="5"/>
      <c r="Q58" s="5"/>
      <c r="R58" s="52"/>
      <c r="S58" s="5"/>
      <c r="T58" s="5"/>
      <c r="U58" s="7"/>
      <c r="V58" s="7"/>
    </row>
    <row r="59" spans="1:22" s="54" customFormat="1" x14ac:dyDescent="0.3">
      <c r="A59" s="3"/>
      <c r="B59" s="5"/>
      <c r="C59" s="5"/>
      <c r="D59" s="5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"/>
      <c r="P59" s="5"/>
      <c r="Q59" s="5"/>
      <c r="R59" s="52"/>
      <c r="S59" s="5"/>
      <c r="T59" s="5"/>
      <c r="U59" s="7"/>
      <c r="V59" s="7"/>
    </row>
    <row r="60" spans="1:22" s="54" customFormat="1" ht="9.1999999999999993" customHeight="1" x14ac:dyDescent="0.3">
      <c r="A60" s="3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7"/>
      <c r="V60" s="7"/>
    </row>
    <row r="61" spans="1:22" s="54" customFormat="1" ht="399.95" customHeight="1" x14ac:dyDescent="0.3"/>
  </sheetData>
  <sheetProtection password="8E71" sheet="1" objects="1" scenarios="1"/>
  <mergeCells count="1">
    <mergeCell ref="E4:G4"/>
  </mergeCells>
  <dataValidations count="3">
    <dataValidation type="decimal" allowBlank="1" showErrorMessage="1" error="Please enter numeric values only." sqref="E58:F59" xr:uid="{00000000-0002-0000-0200-000000000000}">
      <formula1>0</formula1>
      <formula2>100</formula2>
    </dataValidation>
    <dataValidation type="decimal" errorStyle="warning" allowBlank="1" showErrorMessage="1" error="Please enter numeric values only." sqref="G58:J59 G13:I14" xr:uid="{00000000-0002-0000-0200-000001000000}">
      <formula1>0</formula1>
      <formula2>100</formula2>
    </dataValidation>
    <dataValidation type="decimal" allowBlank="1" showErrorMessage="1" error="Enter numeric values only" sqref="E13:F14 E8:G12 J18:J57 E18:G57" xr:uid="{00000000-0002-0000-0200-000002000000}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scale="74" fitToHeight="2" orientation="portrait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57</vt:i4>
      </vt:variant>
    </vt:vector>
  </HeadingPairs>
  <TitlesOfParts>
    <vt:vector size="60" baseType="lpstr">
      <vt:lpstr>Instructions</vt:lpstr>
      <vt:lpstr>MegaCalc (Solids)</vt:lpstr>
      <vt:lpstr>MegaCalc (Liquids)</vt:lpstr>
      <vt:lpstr>'MegaCalc (Liquids)'!_1M__microg_abs</vt:lpstr>
      <vt:lpstr>_2M__microg_abs</vt:lpstr>
      <vt:lpstr>'MegaCalc (Liquids)'!Abs_STD_mean</vt:lpstr>
      <vt:lpstr>Abs_STD_mean</vt:lpstr>
      <vt:lpstr>'MegaCalc (Liquids)'!Abs_STD0_mean</vt:lpstr>
      <vt:lpstr>Abs_STD0_mean</vt:lpstr>
      <vt:lpstr>'MegaCalc (Liquids)'!Change_abs_std</vt:lpstr>
      <vt:lpstr>Change_abs_std</vt:lpstr>
      <vt:lpstr>'MegaCalc (Liquids)'!Change_absorbance</vt:lpstr>
      <vt:lpstr>Change_absorbance</vt:lpstr>
      <vt:lpstr>'MegaCalc (Liquids)'!Concentration_gg</vt:lpstr>
      <vt:lpstr>Concentration_gg</vt:lpstr>
      <vt:lpstr>'MegaCalc (Liquids)'!concentration_ug</vt:lpstr>
      <vt:lpstr>concentration_ug</vt:lpstr>
      <vt:lpstr>Contact_us</vt:lpstr>
      <vt:lpstr>'MegaCalc (Liquids)'!Extraction_volume</vt:lpstr>
      <vt:lpstr>Extraction_volume</vt:lpstr>
      <vt:lpstr>'MegaCalc (Liquids)'!Free_phosphorus</vt:lpstr>
      <vt:lpstr>Free_phosphorus</vt:lpstr>
      <vt:lpstr>Instructions</vt:lpstr>
      <vt:lpstr>'MegaCalc (Liquids)'!M</vt:lpstr>
      <vt:lpstr>M</vt:lpstr>
      <vt:lpstr>'MegaCalc (Liquids)'!Mean_M</vt:lpstr>
      <vt:lpstr>Mean_M</vt:lpstr>
      <vt:lpstr>'MegaCalc (Liquids)'!Phytic_gg</vt:lpstr>
      <vt:lpstr>Phytic_gg</vt:lpstr>
      <vt:lpstr>Instructions!Print_Area</vt:lpstr>
      <vt:lpstr>'MegaCalc (Liquids)'!Print_Area</vt:lpstr>
      <vt:lpstr>'MegaCalc (Solids)'!Print_Area</vt:lpstr>
      <vt:lpstr>'MegaCalc (Liquids)'!Print_Titles</vt:lpstr>
      <vt:lpstr>'MegaCalc (Solids)'!Print_Titles</vt:lpstr>
      <vt:lpstr>'MegaCalc (Liquids)'!Sample_weight</vt:lpstr>
      <vt:lpstr>Sample_weight</vt:lpstr>
      <vt:lpstr>'MegaCalc (Liquids)'!STD0_n1</vt:lpstr>
      <vt:lpstr>STD0_n1</vt:lpstr>
      <vt:lpstr>'MegaCalc (Liquids)'!STD0_n2</vt:lpstr>
      <vt:lpstr>STD0_n2</vt:lpstr>
      <vt:lpstr>'MegaCalc (Liquids)'!STD1_n1</vt:lpstr>
      <vt:lpstr>STD1_n1</vt:lpstr>
      <vt:lpstr>'MegaCalc (Liquids)'!STD1_n2</vt:lpstr>
      <vt:lpstr>STD1_n2</vt:lpstr>
      <vt:lpstr>'MegaCalc (Liquids)'!STD2_n1</vt:lpstr>
      <vt:lpstr>STD2_n1</vt:lpstr>
      <vt:lpstr>'MegaCalc (Liquids)'!STD2_n2</vt:lpstr>
      <vt:lpstr>STD2_n2</vt:lpstr>
      <vt:lpstr>'MegaCalc (Liquids)'!STD3_n1</vt:lpstr>
      <vt:lpstr>STD3_n1</vt:lpstr>
      <vt:lpstr>'MegaCalc (Liquids)'!STD3_n2</vt:lpstr>
      <vt:lpstr>STD3_n2</vt:lpstr>
      <vt:lpstr>'MegaCalc (Liquids)'!STD4_n1</vt:lpstr>
      <vt:lpstr>STD4_n1</vt:lpstr>
      <vt:lpstr>'MegaCalc (Liquids)'!STD4_n2</vt:lpstr>
      <vt:lpstr>STD4_n2</vt:lpstr>
      <vt:lpstr>'MegaCalc (Liquids)'!Total_phosphorus</vt:lpstr>
      <vt:lpstr>Total_phosphorus</vt:lpstr>
      <vt:lpstr>'MegaCalc (Liquids)'!use_mega_calculator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2007-04-20T13:41:01Z</cp:lastPrinted>
  <dcterms:created xsi:type="dcterms:W3CDTF">2004-10-05T18:50:23Z</dcterms:created>
  <dcterms:modified xsi:type="dcterms:W3CDTF">2019-09-13T11:41:52Z</dcterms:modified>
</cp:coreProperties>
</file>