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SORB\"/>
    </mc:Choice>
  </mc:AlternateContent>
  <xr:revisionPtr revIDLastSave="0" documentId="13_ncr:48009_{0E45CB8F-E7C1-451A-953F-A154D997ADB3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2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MegaCalc!$K$14:$K$33</definedName>
    <definedName name="Concentration_gg">MegaCalc!$Q$14:$Q$33</definedName>
    <definedName name="Concentration_gL">MegaCalc!$M$14:$M$33</definedName>
    <definedName name="Contact_us">Instructions!$C$50</definedName>
    <definedName name="Creep_calculation">'Creep Calculation'!$E$11:$E$30</definedName>
    <definedName name="Dilution">MegaCalc!$I$14:$I$33</definedName>
    <definedName name="Instructions">Instructions!$A$2</definedName>
    <definedName name="_xlnm.Print_Area" localSheetId="2">'Creep Calculation'!$C$2:$X$38</definedName>
    <definedName name="_xlnm.Print_Area" localSheetId="0">Instructions!$B$2:$P$49</definedName>
    <definedName name="_xlnm.Print_Area" localSheetId="1">MegaCalc!$B$2:$S$33</definedName>
    <definedName name="_xlnm.Print_Titles" localSheetId="1">MegaCalc!$12:$13</definedName>
    <definedName name="Sample_con_gL">MegaCalc!$P$14:$P$33</definedName>
    <definedName name="Sample_volume">MegaCalc!$H$14:$H$33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3" l="1"/>
  <c r="F11" i="3" s="1"/>
  <c r="G11" i="3"/>
  <c r="H11" i="3"/>
  <c r="I11" i="3"/>
  <c r="J11" i="3"/>
  <c r="K11" i="3"/>
  <c r="L11" i="3"/>
  <c r="P11" i="3"/>
  <c r="E12" i="3"/>
  <c r="F12" i="3"/>
  <c r="G12" i="3"/>
  <c r="H12" i="3"/>
  <c r="I12" i="3"/>
  <c r="J12" i="3"/>
  <c r="K12" i="3"/>
  <c r="L12" i="3"/>
  <c r="P12" i="3"/>
  <c r="E13" i="3"/>
  <c r="F13" i="3"/>
  <c r="G13" i="3"/>
  <c r="H13" i="3"/>
  <c r="I13" i="3"/>
  <c r="J13" i="3"/>
  <c r="K13" i="3"/>
  <c r="L13" i="3"/>
  <c r="P13" i="3"/>
  <c r="E14" i="3"/>
  <c r="P14" i="3" s="1"/>
  <c r="F14" i="3"/>
  <c r="G14" i="3"/>
  <c r="H14" i="3"/>
  <c r="I14" i="3"/>
  <c r="J14" i="3"/>
  <c r="K14" i="3"/>
  <c r="L14" i="3"/>
  <c r="E15" i="3"/>
  <c r="F15" i="3"/>
  <c r="G15" i="3"/>
  <c r="H15" i="3"/>
  <c r="I15" i="3"/>
  <c r="J15" i="3"/>
  <c r="K15" i="3"/>
  <c r="L15" i="3"/>
  <c r="P15" i="3"/>
  <c r="E16" i="3"/>
  <c r="F16" i="3"/>
  <c r="G16" i="3"/>
  <c r="H16" i="3"/>
  <c r="I16" i="3"/>
  <c r="J16" i="3"/>
  <c r="K16" i="3"/>
  <c r="L16" i="3"/>
  <c r="P16" i="3"/>
  <c r="E17" i="3"/>
  <c r="F17" i="3"/>
  <c r="G17" i="3"/>
  <c r="H17" i="3"/>
  <c r="I17" i="3"/>
  <c r="J17" i="3"/>
  <c r="K17" i="3"/>
  <c r="L17" i="3"/>
  <c r="P17" i="3"/>
  <c r="E18" i="3"/>
  <c r="G21" i="1" s="1"/>
  <c r="F18" i="3"/>
  <c r="G18" i="3"/>
  <c r="H18" i="3"/>
  <c r="I18" i="3"/>
  <c r="J18" i="3"/>
  <c r="K18" i="3"/>
  <c r="L18" i="3"/>
  <c r="E19" i="3"/>
  <c r="F19" i="3"/>
  <c r="G19" i="3"/>
  <c r="H19" i="3"/>
  <c r="I19" i="3"/>
  <c r="J19" i="3"/>
  <c r="K19" i="3"/>
  <c r="L19" i="3"/>
  <c r="P19" i="3"/>
  <c r="E20" i="3"/>
  <c r="F20" i="3"/>
  <c r="G20" i="3"/>
  <c r="H20" i="3"/>
  <c r="I20" i="3"/>
  <c r="J20" i="3"/>
  <c r="K20" i="3"/>
  <c r="L20" i="3"/>
  <c r="P20" i="3"/>
  <c r="E21" i="3"/>
  <c r="P21" i="3" s="1"/>
  <c r="F21" i="3"/>
  <c r="G21" i="3"/>
  <c r="H21" i="3"/>
  <c r="I21" i="3"/>
  <c r="J21" i="3"/>
  <c r="K21" i="3"/>
  <c r="L21" i="3"/>
  <c r="E22" i="3"/>
  <c r="G25" i="1" s="1"/>
  <c r="F22" i="3"/>
  <c r="G22" i="3"/>
  <c r="H22" i="3"/>
  <c r="I22" i="3"/>
  <c r="J22" i="3"/>
  <c r="K22" i="3"/>
  <c r="L22" i="3"/>
  <c r="E23" i="3"/>
  <c r="F23" i="3"/>
  <c r="G23" i="3"/>
  <c r="H23" i="3"/>
  <c r="I23" i="3"/>
  <c r="J23" i="3"/>
  <c r="K23" i="3"/>
  <c r="L23" i="3"/>
  <c r="P23" i="3"/>
  <c r="E24" i="3"/>
  <c r="F24" i="3"/>
  <c r="G24" i="3"/>
  <c r="H24" i="3"/>
  <c r="I24" i="3"/>
  <c r="J24" i="3"/>
  <c r="K24" i="3"/>
  <c r="L24" i="3"/>
  <c r="P24" i="3"/>
  <c r="E25" i="3"/>
  <c r="P25" i="3" s="1"/>
  <c r="F25" i="3"/>
  <c r="G25" i="3"/>
  <c r="H25" i="3"/>
  <c r="I25" i="3"/>
  <c r="J25" i="3"/>
  <c r="K25" i="3"/>
  <c r="L25" i="3"/>
  <c r="E26" i="3"/>
  <c r="G29" i="1" s="1"/>
  <c r="F26" i="3"/>
  <c r="G26" i="3"/>
  <c r="H26" i="3"/>
  <c r="I26" i="3"/>
  <c r="J26" i="3"/>
  <c r="K26" i="3"/>
  <c r="L26" i="3"/>
  <c r="E27" i="3"/>
  <c r="F27" i="3"/>
  <c r="G27" i="3"/>
  <c r="H27" i="3"/>
  <c r="I27" i="3"/>
  <c r="J27" i="3"/>
  <c r="K27" i="3"/>
  <c r="L27" i="3"/>
  <c r="P27" i="3"/>
  <c r="E28" i="3"/>
  <c r="F28" i="3"/>
  <c r="G28" i="3"/>
  <c r="H28" i="3"/>
  <c r="I28" i="3"/>
  <c r="J28" i="3"/>
  <c r="K28" i="3"/>
  <c r="L28" i="3"/>
  <c r="P28" i="3"/>
  <c r="E29" i="3"/>
  <c r="P29" i="3" s="1"/>
  <c r="F29" i="3"/>
  <c r="G29" i="3"/>
  <c r="H29" i="3"/>
  <c r="I29" i="3"/>
  <c r="J29" i="3"/>
  <c r="K29" i="3"/>
  <c r="L29" i="3"/>
  <c r="E30" i="3"/>
  <c r="G33" i="1" s="1"/>
  <c r="F30" i="3"/>
  <c r="G30" i="3"/>
  <c r="H30" i="3"/>
  <c r="I30" i="3"/>
  <c r="J30" i="3"/>
  <c r="K30" i="3"/>
  <c r="L30" i="3"/>
  <c r="E10" i="1"/>
  <c r="F10" i="1"/>
  <c r="Q37" i="3"/>
  <c r="G14" i="1"/>
  <c r="N14" i="1"/>
  <c r="G15" i="1"/>
  <c r="N15" i="1" s="1"/>
  <c r="L15" i="1"/>
  <c r="G16" i="1"/>
  <c r="N16" i="1" s="1"/>
  <c r="G17" i="1"/>
  <c r="N17" i="1" s="1"/>
  <c r="G18" i="1"/>
  <c r="L18" i="1" s="1"/>
  <c r="G19" i="1"/>
  <c r="K19" i="1" s="1"/>
  <c r="M19" i="1" s="1"/>
  <c r="Q19" i="1" s="1"/>
  <c r="R19" i="1" s="1"/>
  <c r="G20" i="1"/>
  <c r="L20" i="1"/>
  <c r="K20" i="1"/>
  <c r="M20" i="1"/>
  <c r="Q20" i="1" s="1"/>
  <c r="R20" i="1" s="1"/>
  <c r="N20" i="1"/>
  <c r="G22" i="1"/>
  <c r="L22" i="1" s="1"/>
  <c r="G23" i="1"/>
  <c r="L23" i="1" s="1"/>
  <c r="G24" i="1"/>
  <c r="N24" i="1" s="1"/>
  <c r="G26" i="1"/>
  <c r="N26" i="1" s="1"/>
  <c r="L26" i="1"/>
  <c r="G27" i="1"/>
  <c r="L27" i="1" s="1"/>
  <c r="G30" i="1"/>
  <c r="K30" i="1"/>
  <c r="M30" i="1" s="1"/>
  <c r="Q30" i="1" s="1"/>
  <c r="R30" i="1" s="1"/>
  <c r="G31" i="1"/>
  <c r="N31" i="1" s="1"/>
  <c r="G32" i="1"/>
  <c r="N32" i="1" s="1"/>
  <c r="K14" i="1"/>
  <c r="M14" i="1"/>
  <c r="Q14" i="1" s="1"/>
  <c r="R14" i="1" s="1"/>
  <c r="Q33" i="3"/>
  <c r="K31" i="1"/>
  <c r="M31" i="1" s="1"/>
  <c r="Q31" i="1" s="1"/>
  <c r="R31" i="1" s="1"/>
  <c r="N30" i="1"/>
  <c r="K23" i="1"/>
  <c r="M23" i="1" s="1"/>
  <c r="Q23" i="1" s="1"/>
  <c r="R23" i="1" s="1"/>
  <c r="N18" i="1"/>
  <c r="L16" i="1"/>
  <c r="Q36" i="3"/>
  <c r="Q32" i="3"/>
  <c r="Q29" i="3"/>
  <c r="Q27" i="3"/>
  <c r="Q25" i="3"/>
  <c r="K16" i="1"/>
  <c r="M16" i="1"/>
  <c r="Q16" i="1"/>
  <c r="R16" i="1" s="1"/>
  <c r="Q35" i="3"/>
  <c r="Q31" i="3"/>
  <c r="N23" i="1"/>
  <c r="Q34" i="3"/>
  <c r="Q30" i="3"/>
  <c r="Q28" i="3"/>
  <c r="Q26" i="3"/>
  <c r="K18" i="1"/>
  <c r="M18" i="1"/>
  <c r="Q18" i="1"/>
  <c r="R18" i="1" s="1"/>
  <c r="P30" i="3"/>
  <c r="P26" i="3"/>
  <c r="P22" i="3"/>
  <c r="K32" i="1"/>
  <c r="M32" i="1" s="1"/>
  <c r="Q32" i="1" s="1"/>
  <c r="R32" i="1" s="1"/>
  <c r="L30" i="1"/>
  <c r="L14" i="1"/>
  <c r="K27" i="1"/>
  <c r="M27" i="1" s="1"/>
  <c r="Q27" i="1" s="1"/>
  <c r="R27" i="1" s="1"/>
  <c r="L33" i="1" l="1"/>
  <c r="N33" i="1"/>
  <c r="K33" i="1"/>
  <c r="M33" i="1" s="1"/>
  <c r="Q33" i="1" s="1"/>
  <c r="R33" i="1" s="1"/>
  <c r="N25" i="1"/>
  <c r="K25" i="1"/>
  <c r="M25" i="1" s="1"/>
  <c r="Q25" i="1" s="1"/>
  <c r="R25" i="1" s="1"/>
  <c r="L25" i="1"/>
  <c r="K29" i="1"/>
  <c r="M29" i="1" s="1"/>
  <c r="Q29" i="1" s="1"/>
  <c r="R29" i="1" s="1"/>
  <c r="L29" i="1"/>
  <c r="N29" i="1"/>
  <c r="N21" i="1"/>
  <c r="K21" i="1"/>
  <c r="M21" i="1" s="1"/>
  <c r="Q21" i="1" s="1"/>
  <c r="R21" i="1" s="1"/>
  <c r="L21" i="1"/>
  <c r="L24" i="1"/>
  <c r="L31" i="1"/>
  <c r="K26" i="1"/>
  <c r="M26" i="1" s="1"/>
  <c r="Q26" i="1" s="1"/>
  <c r="R26" i="1" s="1"/>
  <c r="K17" i="1"/>
  <c r="M17" i="1" s="1"/>
  <c r="Q17" i="1" s="1"/>
  <c r="R17" i="1" s="1"/>
  <c r="K24" i="1"/>
  <c r="M24" i="1" s="1"/>
  <c r="Q24" i="1" s="1"/>
  <c r="R24" i="1" s="1"/>
  <c r="L17" i="1"/>
  <c r="L32" i="1"/>
  <c r="K22" i="1"/>
  <c r="M22" i="1" s="1"/>
  <c r="Q22" i="1" s="1"/>
  <c r="R22" i="1" s="1"/>
  <c r="L19" i="1"/>
  <c r="G28" i="1"/>
  <c r="N22" i="1"/>
  <c r="N19" i="1"/>
  <c r="N27" i="1"/>
  <c r="K15" i="1"/>
  <c r="M15" i="1" s="1"/>
  <c r="Q15" i="1" s="1"/>
  <c r="R15" i="1" s="1"/>
  <c r="P18" i="3"/>
  <c r="K28" i="1" l="1"/>
  <c r="M28" i="1" s="1"/>
  <c r="Q28" i="1" s="1"/>
  <c r="R28" i="1" s="1"/>
  <c r="N28" i="1"/>
  <c r="L28" i="1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D-Sorbitol per litre of sample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</rPr>
          <t>Concentration: grams of D-Sorbitol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13" authorId="0" shapeId="0">
      <text>
        <r>
          <rPr>
            <b/>
            <sz val="8"/>
            <color indexed="81"/>
            <rFont val="Tahoma"/>
            <family val="2"/>
          </rPr>
          <t>Concentration: grams of D-Sorbitol per litre of sample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3" authorId="0" shapeId="0">
      <text>
        <r>
          <rPr>
            <b/>
            <sz val="8"/>
            <color indexed="81"/>
            <rFont val="Tahoma"/>
            <family val="2"/>
          </rPr>
          <t>Concentration: grams of D-Sorbitol per 100 grams of sample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<sst xmlns="http://schemas.openxmlformats.org/spreadsheetml/2006/main" count="66" uniqueCount="44">
  <si>
    <t>Sample identifier</t>
  </si>
  <si>
    <t>Results</t>
  </si>
  <si>
    <t>Sample
(g/L)</t>
  </si>
  <si>
    <t>ABS, t=0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</si>
  <si>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</si>
  <si>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</si>
  <si>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</si>
  <si>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</si>
  <si>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</si>
  <si>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</si>
  <si>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</si>
  <si>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</si>
  <si>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</si>
  <si>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</si>
  <si>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To zoom up or down, ensure that the Standard tool bar is showing (View &gt; Toolbars) and select a value from the Zoom drop-down list.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</si>
  <si>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</si>
  <si>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</si>
  <si>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</si>
  <si>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</si>
  <si>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</si>
  <si>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</si>
  <si>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</si>
  <si>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</si>
  <si>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</si>
  <si>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</si>
  <si>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</si>
  <si>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</si>
  <si>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 xml:space="preserve">Fill in the orange boxes and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will provide automatic results in the white boxes.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</si>
  <si>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</si>
  <si>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</si>
  <si>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</si>
  <si>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</si>
  <si>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</si>
  <si>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</si>
  <si>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</si>
  <si>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</si>
  <si>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</si>
  <si>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 xml:space="preserve">   Abs
(D-Sorbitol)</t>
  </si>
  <si>
    <t>D-Sorbitol
(g/L)</t>
  </si>
  <si>
    <t>D-Sorbitol (g/100g)</t>
  </si>
  <si>
    <t>a</t>
  </si>
  <si>
    <t>Megazyme Knowledge Base</t>
  </si>
  <si>
    <t>Customer Support</t>
  </si>
  <si>
    <t>K-SORB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</si>
</sst>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Protection="1"/>
    <xf numFmtId="0" fontId="1" fillId="2" borderId="1" xfId="0" applyFont="1" applyFill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Fill="1" applyProtection="1"/>
    <xf numFmtId="0" fontId="1" fillId="0" borderId="6" xfId="0" applyFont="1" applyBorder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182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left"/>
    </xf>
    <xf numFmtId="182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0" borderId="7" xfId="0" applyFont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Protection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82" fontId="1" fillId="4" borderId="9" xfId="0" applyNumberFormat="1" applyFont="1" applyFill="1" applyBorder="1" applyProtection="1"/>
    <xf numFmtId="182" fontId="1" fillId="4" borderId="10" xfId="0" applyNumberFormat="1" applyFont="1" applyFill="1" applyBorder="1" applyProtection="1"/>
    <xf numFmtId="182" fontId="1" fillId="4" borderId="8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0" fontId="21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82" fontId="1" fillId="6" borderId="1" xfId="0" applyNumberFormat="1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9" xfId="0" applyNumberFormat="1" applyFont="1" applyFill="1" applyBorder="1" applyAlignment="1" applyProtection="1">
      <alignment horizontal="left"/>
      <protection locked="0"/>
    </xf>
    <xf numFmtId="182" fontId="1" fillId="4" borderId="10" xfId="0" applyNumberFormat="1" applyFont="1" applyFill="1" applyBorder="1" applyAlignment="1" applyProtection="1">
      <alignment horizontal="left"/>
      <protection locked="0"/>
    </xf>
    <xf numFmtId="182" fontId="1" fillId="4" borderId="8" xfId="0" applyNumberFormat="1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21795463841872"/>
          <c:y val="7.2498699960355545E-2"/>
          <c:w val="0.67888282214844498"/>
          <c:h val="0.7249869996035555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Calculation'!$F$11:$L$11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7-4272-884F-CC5106735C19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Calculation'!$F$12:$L$12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7-4272-884F-CC5106735C19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Calculation'!$F$13:$L$13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7-4272-884F-CC5106735C19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Calculation'!$F$14:$L$14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7-4272-884F-CC5106735C19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Calculation'!$F$15:$L$15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7-4272-884F-CC5106735C19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Calculation'!$F$16:$L$16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7-4272-884F-CC5106735C19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Calculation'!$F$17:$L$17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47-4272-884F-CC5106735C19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Calculation'!$F$18:$L$18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47-4272-884F-CC5106735C19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Calculation'!$F$19:$L$19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47-4272-884F-CC5106735C19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Calculation'!$F$20:$L$20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47-4272-884F-CC5106735C19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Calculation'!$F$21:$L$21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47-4272-884F-CC5106735C19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Calculation'!$F$22:$L$22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47-4272-884F-CC5106735C19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Calculation'!$F$23:$L$23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47-4272-884F-CC5106735C19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Calculation'!$F$24:$L$24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47-4272-884F-CC5106735C19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Calculation'!$F$25:$L$25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947-4272-884F-CC5106735C19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Calculation'!$F$26:$L$26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947-4272-884F-CC5106735C19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Calculation'!$F$27:$L$27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947-4272-884F-CC5106735C19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Calculation'!$F$28:$L$28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947-4272-884F-CC5106735C19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Calculation'!$F$29:$L$29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947-4272-884F-CC5106735C19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Calculation'!$F$10:$L$10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strCache>
            </c:strRef>
          </c:cat>
          <c:val>
            <c:numRef>
              <c:f>'Creep Calculation'!$F$30:$L$30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947-4272-884F-CC5106735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938296"/>
        <c:axId val="1"/>
      </c:lineChart>
      <c:catAx>
        <c:axId val="532938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40797475683186663"/>
              <c:y val="0.90220608535044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 sz="1000" b="1" i="0" u="none" strike="noStrike" baseline="0">
                    <a:solidFill>
                      <a:srgbClr val="000000"/>
                    </a:solidFill>
                    <a:latin typeface="Gill Sans MT"/>
                  </a:rPr>
                  <a:t>A</a:t>
                </a:r>
                <a:r>
                  <a:rPr lang="en-IE" sz="1000" b="1" i="0" u="none" strike="noStrike" baseline="-25000">
                    <a:solidFill>
                      <a:srgbClr val="000000"/>
                    </a:solidFill>
                    <a:latin typeface="Gill Sans MT"/>
                  </a:rPr>
                  <a:t>2</a:t>
                </a:r>
                <a:r>
                  <a:rPr lang="en-IE" sz="1000" b="1" i="0" u="none" strike="noStrike" baseline="0">
                    <a:solidFill>
                      <a:srgbClr val="000000"/>
                    </a:solidFill>
                    <a:latin typeface="Gill Sans MT"/>
                  </a:rPr>
                  <a:t> Readings</a:t>
                </a:r>
                <a:endParaRPr lang="en-IE"/>
              </a:p>
            </c:rich>
          </c:tx>
          <c:layout>
            <c:manualLayout>
              <c:xMode val="edge"/>
              <c:yMode val="edge"/>
              <c:x val="3.3863478462251038E-2"/>
              <c:y val="0.356452026829979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32938296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22633935463956"/>
          <c:y val="1.0069213570525905E-2"/>
          <c:w val="0.11449089084452679"/>
          <c:h val="0.865956644308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'Creep Calculation'!A1"/><Relationship Id="rId1" Type="http://schemas.openxmlformats.org/officeDocument/2006/relationships/image" Target="../media/image1.png"/><Relationship Id="rId5" Type="http://schemas.openxmlformats.org/officeDocument/2006/relationships/hyperlink" Target="#Instructions!A1"/><Relationship Id="rId4" Type="http://schemas.openxmlformats.org/officeDocument/2006/relationships/hyperlink" Target="#MegaCalc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5" Type="http://schemas.openxmlformats.org/officeDocument/2006/relationships/hyperlink" Target="#MegaCalc!A1"/><Relationship Id="rId4" Type="http://schemas.openxmlformats.org/officeDocument/2006/relationships/hyperlink" Target="#'Creep Calculatio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6" Type="http://schemas.openxmlformats.org/officeDocument/2006/relationships/hyperlink" Target="#'Creep Calculation'!A1"/><Relationship Id="rId5" Type="http://schemas.openxmlformats.org/officeDocument/2006/relationships/hyperlink" Target="#MegaCalc!A1"/><Relationship Id="rId4" Type="http://schemas.openxmlformats.org/officeDocument/2006/relationships/hyperlink" Target="#Contact_u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38</xdr:row>
      <xdr:rowOff>28575</xdr:rowOff>
    </xdr:from>
    <xdr:to>
      <xdr:col>11</xdr:col>
      <xdr:colOff>542925</xdr:colOff>
      <xdr:row>38</xdr:row>
      <xdr:rowOff>323850</xdr:rowOff>
    </xdr:to>
    <xdr:sp macro="" textlink="">
      <xdr:nvSpPr>
        <xdr:cNvPr id="6427" name="Line 21">
          <a:extLst>
            <a:ext uri="{FF2B5EF4-FFF2-40B4-BE49-F238E27FC236}">
              <a16:creationId xmlns:a16="http://schemas.microsoft.com/office/drawing/2014/main" id="{6C5C280D-9367-4CCB-83E2-C8D2772275A4}"/>
            </a:ext>
          </a:extLst>
        </xdr:cNvPr>
        <xdr:cNvSpPr>
          <a:spLocks noChangeShapeType="1"/>
        </xdr:cNvSpPr>
      </xdr:nvSpPr>
      <xdr:spPr bwMode="auto">
        <a:xfrm>
          <a:off x="6305550" y="10629900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2654</xdr:rowOff>
    </xdr:from>
    <xdr:to>
      <xdr:col>16</xdr:col>
      <xdr:colOff>0</xdr:colOff>
      <xdr:row>6</xdr:row>
      <xdr:rowOff>127675</xdr:rowOff>
    </xdr:to>
    <xdr:pic>
      <xdr:nvPicPr>
        <xdr:cNvPr id="6428" name="Picture 80">
          <a:extLst>
            <a:ext uri="{FF2B5EF4-FFF2-40B4-BE49-F238E27FC236}">
              <a16:creationId xmlns:a16="http://schemas.microsoft.com/office/drawing/2014/main" id="{76695469-CBCB-4708-96C1-8F8B0A7E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5581"/>
          <a:ext cx="8642195" cy="140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23</xdr:row>
      <xdr:rowOff>161925</xdr:rowOff>
    </xdr:from>
    <xdr:to>
      <xdr:col>8</xdr:col>
      <xdr:colOff>123825</xdr:colOff>
      <xdr:row>27</xdr:row>
      <xdr:rowOff>57150</xdr:rowOff>
    </xdr:to>
    <xdr:sp macro="" textlink="">
      <xdr:nvSpPr>
        <xdr:cNvPr id="6429" name="Line 67">
          <a:extLst>
            <a:ext uri="{FF2B5EF4-FFF2-40B4-BE49-F238E27FC236}">
              <a16:creationId xmlns:a16="http://schemas.microsoft.com/office/drawing/2014/main" id="{2D2AAE5D-9629-4002-AA73-252F24D8B3AD}"/>
            </a:ext>
          </a:extLst>
        </xdr:cNvPr>
        <xdr:cNvSpPr>
          <a:spLocks noChangeShapeType="1"/>
        </xdr:cNvSpPr>
      </xdr:nvSpPr>
      <xdr:spPr bwMode="auto">
        <a:xfrm flipH="1" flipV="1">
          <a:off x="4581525" y="7181850"/>
          <a:ext cx="238125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457200</xdr:colOff>
      <xdr:row>12</xdr:row>
      <xdr:rowOff>238125</xdr:rowOff>
    </xdr:from>
    <xdr:to>
      <xdr:col>3</xdr:col>
      <xdr:colOff>457200</xdr:colOff>
      <xdr:row>13</xdr:row>
      <xdr:rowOff>28575</xdr:rowOff>
    </xdr:to>
    <xdr:sp macro="" textlink="">
      <xdr:nvSpPr>
        <xdr:cNvPr id="6430" name="Line 10">
          <a:extLst>
            <a:ext uri="{FF2B5EF4-FFF2-40B4-BE49-F238E27FC236}">
              <a16:creationId xmlns:a16="http://schemas.microsoft.com/office/drawing/2014/main" id="{A8D6A8C1-540A-44ED-8DDC-ED63A52823E0}"/>
            </a:ext>
          </a:extLst>
        </xdr:cNvPr>
        <xdr:cNvSpPr>
          <a:spLocks noChangeShapeType="1"/>
        </xdr:cNvSpPr>
      </xdr:nvSpPr>
      <xdr:spPr bwMode="auto">
        <a:xfrm>
          <a:off x="1676400" y="41624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4</xdr:col>
      <xdr:colOff>523875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1E78C492-004D-4621-A581-309649715AC1}"/>
            </a:ext>
          </a:extLst>
        </xdr:cNvPr>
        <xdr:cNvSpPr>
          <a:spLocks noChangeArrowheads="1"/>
        </xdr:cNvSpPr>
      </xdr:nvSpPr>
      <xdr:spPr bwMode="auto">
        <a:xfrm>
          <a:off x="609600" y="3838575"/>
          <a:ext cx="21812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432" name="Line 12">
          <a:extLst>
            <a:ext uri="{FF2B5EF4-FFF2-40B4-BE49-F238E27FC236}">
              <a16:creationId xmlns:a16="http://schemas.microsoft.com/office/drawing/2014/main" id="{F1E4E842-8767-4CFD-BEF1-365A53158A19}"/>
            </a:ext>
          </a:extLst>
        </xdr:cNvPr>
        <xdr:cNvSpPr>
          <a:spLocks noChangeShapeType="1"/>
        </xdr:cNvSpPr>
      </xdr:nvSpPr>
      <xdr:spPr bwMode="auto">
        <a:xfrm flipH="1">
          <a:off x="3124200" y="5524500"/>
          <a:ext cx="1981200" cy="1219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561975</xdr:rowOff>
    </xdr:from>
    <xdr:to>
      <xdr:col>8</xdr:col>
      <xdr:colOff>9525</xdr:colOff>
      <xdr:row>16</xdr:row>
      <xdr:rowOff>142875</xdr:rowOff>
    </xdr:to>
    <xdr:sp macro="" textlink="">
      <xdr:nvSpPr>
        <xdr:cNvPr id="6433" name="Line 14">
          <a:extLst>
            <a:ext uri="{FF2B5EF4-FFF2-40B4-BE49-F238E27FC236}">
              <a16:creationId xmlns:a16="http://schemas.microsoft.com/office/drawing/2014/main" id="{269D943A-19F3-4911-879F-8D786410C85F}"/>
            </a:ext>
          </a:extLst>
        </xdr:cNvPr>
        <xdr:cNvSpPr>
          <a:spLocks noChangeShapeType="1"/>
        </xdr:cNvSpPr>
      </xdr:nvSpPr>
      <xdr:spPr bwMode="auto">
        <a:xfrm flipH="1">
          <a:off x="3238500" y="4486275"/>
          <a:ext cx="1466850" cy="904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381000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0992E4E7-7CA9-4216-89D3-B16995436FCA}"/>
            </a:ext>
          </a:extLst>
        </xdr:cNvPr>
        <xdr:cNvSpPr>
          <a:spLocks noChangeArrowheads="1"/>
        </xdr:cNvSpPr>
      </xdr:nvSpPr>
      <xdr:spPr bwMode="auto">
        <a:xfrm>
          <a:off x="4305300" y="5238750"/>
          <a:ext cx="36576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25</xdr:row>
      <xdr:rowOff>57150</xdr:rowOff>
    </xdr:from>
    <xdr:to>
      <xdr:col>14</xdr:col>
      <xdr:colOff>9525</xdr:colOff>
      <xdr:row>30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CCF51589-6835-40D8-ADFC-631EAC6B7AA2}"/>
            </a:ext>
          </a:extLst>
        </xdr:cNvPr>
        <xdr:cNvSpPr>
          <a:spLocks noChangeArrowheads="1"/>
        </xdr:cNvSpPr>
      </xdr:nvSpPr>
      <xdr:spPr bwMode="auto">
        <a:xfrm>
          <a:off x="7591425" y="745807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17</xdr:row>
      <xdr:rowOff>133350</xdr:rowOff>
    </xdr:from>
    <xdr:to>
      <xdr:col>14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A440EF39-26A7-494E-A716-3CE330A2E19C}"/>
            </a:ext>
          </a:extLst>
        </xdr:cNvPr>
        <xdr:cNvSpPr>
          <a:spLocks noChangeArrowheads="1"/>
        </xdr:cNvSpPr>
      </xdr:nvSpPr>
      <xdr:spPr bwMode="auto">
        <a:xfrm>
          <a:off x="7591425" y="5572125"/>
          <a:ext cx="0" cy="166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3</xdr:col>
      <xdr:colOff>314325</xdr:colOff>
      <xdr:row>35</xdr:row>
      <xdr:rowOff>171450</xdr:rowOff>
    </xdr:from>
    <xdr:to>
      <xdr:col>15</xdr:col>
      <xdr:colOff>323850</xdr:colOff>
      <xdr:row>38</xdr:row>
      <xdr:rowOff>85725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D4B71ED5-0F6D-4314-ACF4-FD0DD67E3398}"/>
            </a:ext>
          </a:extLst>
        </xdr:cNvPr>
        <xdr:cNvSpPr>
          <a:spLocks noChangeArrowheads="1"/>
        </xdr:cNvSpPr>
      </xdr:nvSpPr>
      <xdr:spPr bwMode="auto">
        <a:xfrm>
          <a:off x="1533525" y="9477375"/>
          <a:ext cx="7096125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absorbance read at 6 minutes), then measure additional absorbance values at 8 and 10 min. Enter these values into the “creep reaction” calculation.  The program will automatically extrapolate to time zero and calculate the correct concentration of D-Sorbitol.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333375</xdr:rowOff>
    </xdr:from>
    <xdr:to>
      <xdr:col>15</xdr:col>
      <xdr:colOff>552450</xdr:colOff>
      <xdr:row>6</xdr:row>
      <xdr:rowOff>533400</xdr:rowOff>
    </xdr:to>
    <xdr:sp macro="" textlink="">
      <xdr:nvSpPr>
        <xdr:cNvPr id="6180" name="Text 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71A4B-ECEB-48DC-8986-454C3D027505}"/>
            </a:ext>
          </a:extLst>
        </xdr:cNvPr>
        <xdr:cNvSpPr txBox="1">
          <a:spLocks noChangeArrowheads="1"/>
        </xdr:cNvSpPr>
      </xdr:nvSpPr>
      <xdr:spPr bwMode="auto">
        <a:xfrm>
          <a:off x="7591425" y="1685925"/>
          <a:ext cx="11620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47625</xdr:rowOff>
    </xdr:from>
    <xdr:to>
      <xdr:col>14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AE3D8A-5FF7-4458-90A2-FFC5C2EBDE56}"/>
            </a:ext>
          </a:extLst>
        </xdr:cNvPr>
        <xdr:cNvSpPr txBox="1">
          <a:spLocks noChangeArrowheads="1"/>
        </xdr:cNvSpPr>
      </xdr:nvSpPr>
      <xdr:spPr bwMode="auto">
        <a:xfrm>
          <a:off x="7591425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104775</xdr:rowOff>
    </xdr:from>
    <xdr:to>
      <xdr:col>14</xdr:col>
      <xdr:colOff>9525</xdr:colOff>
      <xdr:row>7</xdr:row>
      <xdr:rowOff>104775</xdr:rowOff>
    </xdr:to>
    <xdr:sp macro="" textlink="">
      <xdr:nvSpPr>
        <xdr:cNvPr id="6440" name="Line 38">
          <a:extLst>
            <a:ext uri="{FF2B5EF4-FFF2-40B4-BE49-F238E27FC236}">
              <a16:creationId xmlns:a16="http://schemas.microsoft.com/office/drawing/2014/main" id="{4442CF07-E8F2-4BA3-9294-6F3B340022B8}"/>
            </a:ext>
          </a:extLst>
        </xdr:cNvPr>
        <xdr:cNvSpPr>
          <a:spLocks noChangeShapeType="1"/>
        </xdr:cNvSpPr>
      </xdr:nvSpPr>
      <xdr:spPr bwMode="auto">
        <a:xfrm>
          <a:off x="7591425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104775</xdr:rowOff>
    </xdr:from>
    <xdr:to>
      <xdr:col>14</xdr:col>
      <xdr:colOff>9525</xdr:colOff>
      <xdr:row>7</xdr:row>
      <xdr:rowOff>104775</xdr:rowOff>
    </xdr:to>
    <xdr:sp macro="" textlink="">
      <xdr:nvSpPr>
        <xdr:cNvPr id="6441" name="Line 39">
          <a:extLst>
            <a:ext uri="{FF2B5EF4-FFF2-40B4-BE49-F238E27FC236}">
              <a16:creationId xmlns:a16="http://schemas.microsoft.com/office/drawing/2014/main" id="{65E09D6E-785B-4E77-B54F-B11B8CE471CE}"/>
            </a:ext>
          </a:extLst>
        </xdr:cNvPr>
        <xdr:cNvSpPr>
          <a:spLocks noChangeShapeType="1"/>
        </xdr:cNvSpPr>
      </xdr:nvSpPr>
      <xdr:spPr bwMode="auto">
        <a:xfrm flipH="1">
          <a:off x="7591425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104775</xdr:rowOff>
    </xdr:from>
    <xdr:to>
      <xdr:col>14</xdr:col>
      <xdr:colOff>9525</xdr:colOff>
      <xdr:row>7</xdr:row>
      <xdr:rowOff>104775</xdr:rowOff>
    </xdr:to>
    <xdr:sp macro="" textlink="">
      <xdr:nvSpPr>
        <xdr:cNvPr id="6442" name="Line 40">
          <a:extLst>
            <a:ext uri="{FF2B5EF4-FFF2-40B4-BE49-F238E27FC236}">
              <a16:creationId xmlns:a16="http://schemas.microsoft.com/office/drawing/2014/main" id="{F5CC8358-B7D6-4A4D-BCE7-482A5839C8CB}"/>
            </a:ext>
          </a:extLst>
        </xdr:cNvPr>
        <xdr:cNvSpPr>
          <a:spLocks noChangeShapeType="1"/>
        </xdr:cNvSpPr>
      </xdr:nvSpPr>
      <xdr:spPr bwMode="auto">
        <a:xfrm flipH="1">
          <a:off x="7591425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123825</xdr:rowOff>
    </xdr:from>
    <xdr:to>
      <xdr:col>15</xdr:col>
      <xdr:colOff>371475</xdr:colOff>
      <xdr:row>6</xdr:row>
      <xdr:rowOff>333375</xdr:rowOff>
    </xdr:to>
    <xdr:sp macro="" textlink="">
      <xdr:nvSpPr>
        <xdr:cNvPr id="6185" name="Text Box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AAD37C-D5D4-4CBE-8C4B-E98AA35520DC}"/>
            </a:ext>
          </a:extLst>
        </xdr:cNvPr>
        <xdr:cNvSpPr txBox="1">
          <a:spLocks noChangeArrowheads="1"/>
        </xdr:cNvSpPr>
      </xdr:nvSpPr>
      <xdr:spPr bwMode="auto">
        <a:xfrm>
          <a:off x="7591425" y="1476375"/>
          <a:ext cx="1085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11</xdr:col>
      <xdr:colOff>247650</xdr:colOff>
      <xdr:row>39</xdr:row>
      <xdr:rowOff>0</xdr:rowOff>
    </xdr:from>
    <xdr:to>
      <xdr:col>14</xdr:col>
      <xdr:colOff>28575</xdr:colOff>
      <xdr:row>40</xdr:row>
      <xdr:rowOff>9525</xdr:rowOff>
    </xdr:to>
    <xdr:sp macro="" textlink="">
      <xdr:nvSpPr>
        <xdr:cNvPr id="6186" name="Text Box 4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73AB43-FB5D-4AA3-8475-78BFAB36839B}"/>
            </a:ext>
          </a:extLst>
        </xdr:cNvPr>
        <xdr:cNvSpPr txBox="1">
          <a:spLocks noChangeArrowheads="1"/>
        </xdr:cNvSpPr>
      </xdr:nvSpPr>
      <xdr:spPr bwMode="auto">
        <a:xfrm>
          <a:off x="6010275" y="10963275"/>
          <a:ext cx="16002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276225</xdr:rowOff>
    </xdr:to>
    <xdr:sp macro="" textlink="">
      <xdr:nvSpPr>
        <xdr:cNvPr id="6187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FA566B-614E-4F42-BCB8-8F896C4BFE08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906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3</xdr:col>
      <xdr:colOff>447675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0BED02-6686-4803-AFF9-0A0AC105AB31}"/>
            </a:ext>
          </a:extLst>
        </xdr:cNvPr>
        <xdr:cNvSpPr txBox="1">
          <a:spLocks noChangeArrowheads="1"/>
        </xdr:cNvSpPr>
      </xdr:nvSpPr>
      <xdr:spPr bwMode="auto">
        <a:xfrm>
          <a:off x="276225" y="13325475"/>
          <a:ext cx="1390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95250</xdr:colOff>
      <xdr:row>20</xdr:row>
      <xdr:rowOff>19050</xdr:rowOff>
    </xdr:from>
    <xdr:to>
      <xdr:col>11</xdr:col>
      <xdr:colOff>180975</xdr:colOff>
      <xdr:row>20</xdr:row>
      <xdr:rowOff>85725</xdr:rowOff>
    </xdr:to>
    <xdr:sp macro="" textlink="">
      <xdr:nvSpPr>
        <xdr:cNvPr id="6447" name="AutoShape 59">
          <a:extLst>
            <a:ext uri="{FF2B5EF4-FFF2-40B4-BE49-F238E27FC236}">
              <a16:creationId xmlns:a16="http://schemas.microsoft.com/office/drawing/2014/main" id="{1FCE68C5-3F35-4681-9DDB-36259E3D3D6A}"/>
            </a:ext>
          </a:extLst>
        </xdr:cNvPr>
        <xdr:cNvSpPr>
          <a:spLocks noChangeArrowheads="1"/>
        </xdr:cNvSpPr>
      </xdr:nvSpPr>
      <xdr:spPr bwMode="auto">
        <a:xfrm>
          <a:off x="5857875" y="6029325"/>
          <a:ext cx="85725" cy="666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190500</xdr:rowOff>
    </xdr:from>
    <xdr:to>
      <xdr:col>15</xdr:col>
      <xdr:colOff>323850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998A2EE-4E9F-489C-A9E6-35D76F34A25A}"/>
            </a:ext>
          </a:extLst>
        </xdr:cNvPr>
        <xdr:cNvSpPr>
          <a:spLocks noChangeArrowheads="1"/>
        </xdr:cNvSpPr>
      </xdr:nvSpPr>
      <xdr:spPr bwMode="auto">
        <a:xfrm>
          <a:off x="4305300" y="3924300"/>
          <a:ext cx="432435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685800</xdr:colOff>
      <xdr:row>31</xdr:row>
      <xdr:rowOff>85725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2673D6A7-3ADC-4795-A645-A0ADB09011B6}"/>
            </a:ext>
          </a:extLst>
        </xdr:cNvPr>
        <xdr:cNvSpPr>
          <a:spLocks noChangeArrowheads="1"/>
        </xdr:cNvSpPr>
      </xdr:nvSpPr>
      <xdr:spPr bwMode="auto">
        <a:xfrm>
          <a:off x="314325" y="7572375"/>
          <a:ext cx="432435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492 nm [extinction coefficient for INT-formazan complex of 19.9 (1  x  mol-1 x  cm-1)].</a:t>
          </a:r>
          <a:endParaRPr lang="en-IE"/>
        </a:p>
      </xdr:txBody>
    </xdr:sp>
    <xdr:clientData/>
  </xdr:twoCellAnchor>
  <xdr:twoCellAnchor>
    <xdr:from>
      <xdr:col>8</xdr:col>
      <xdr:colOff>123825</xdr:colOff>
      <xdr:row>25</xdr:row>
      <xdr:rowOff>171450</xdr:rowOff>
    </xdr:from>
    <xdr:to>
      <xdr:col>15</xdr:col>
      <xdr:colOff>323850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CA3F7AAA-3ECE-40DF-87B4-2FC075FE7F95}"/>
            </a:ext>
          </a:extLst>
        </xdr:cNvPr>
        <xdr:cNvSpPr>
          <a:spLocks noChangeArrowheads="1"/>
        </xdr:cNvSpPr>
      </xdr:nvSpPr>
      <xdr:spPr bwMode="auto">
        <a:xfrm>
          <a:off x="4819650" y="7572375"/>
          <a:ext cx="3810000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8</xdr:col>
      <xdr:colOff>409575</xdr:colOff>
      <xdr:row>23</xdr:row>
      <xdr:rowOff>161925</xdr:rowOff>
    </xdr:from>
    <xdr:to>
      <xdr:col>9</xdr:col>
      <xdr:colOff>381000</xdr:colOff>
      <xdr:row>31</xdr:row>
      <xdr:rowOff>28575</xdr:rowOff>
    </xdr:to>
    <xdr:sp macro="" textlink="">
      <xdr:nvSpPr>
        <xdr:cNvPr id="6451" name="Line 68">
          <a:extLst>
            <a:ext uri="{FF2B5EF4-FFF2-40B4-BE49-F238E27FC236}">
              <a16:creationId xmlns:a16="http://schemas.microsoft.com/office/drawing/2014/main" id="{6CA40A1C-E9C0-49EF-A869-4564FC55728C}"/>
            </a:ext>
          </a:extLst>
        </xdr:cNvPr>
        <xdr:cNvSpPr>
          <a:spLocks noChangeShapeType="1"/>
        </xdr:cNvSpPr>
      </xdr:nvSpPr>
      <xdr:spPr bwMode="auto">
        <a:xfrm flipH="1" flipV="1">
          <a:off x="5105400" y="7181850"/>
          <a:ext cx="561975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161925</xdr:colOff>
      <xdr:row>31</xdr:row>
      <xdr:rowOff>19050</xdr:rowOff>
    </xdr:from>
    <xdr:to>
      <xdr:col>15</xdr:col>
      <xdr:colOff>323850</xdr:colOff>
      <xdr:row>35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229040B5-CAFC-4ACC-B340-4A4B001AC6C7}"/>
            </a:ext>
          </a:extLst>
        </xdr:cNvPr>
        <xdr:cNvSpPr>
          <a:spLocks noChangeArrowheads="1"/>
        </xdr:cNvSpPr>
      </xdr:nvSpPr>
      <xdr:spPr bwMode="auto">
        <a:xfrm>
          <a:off x="5476875" y="8562975"/>
          <a:ext cx="315277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533400</xdr:rowOff>
    </xdr:from>
    <xdr:to>
      <xdr:col>15</xdr:col>
      <xdr:colOff>552450</xdr:colOff>
      <xdr:row>7</xdr:row>
      <xdr:rowOff>200025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87A07E-D9BE-4DD7-9D6F-A1D3CA9BC1E4}"/>
            </a:ext>
          </a:extLst>
        </xdr:cNvPr>
        <xdr:cNvSpPr txBox="1">
          <a:spLocks noChangeArrowheads="1"/>
        </xdr:cNvSpPr>
      </xdr:nvSpPr>
      <xdr:spPr bwMode="auto">
        <a:xfrm>
          <a:off x="7591425" y="1885950"/>
          <a:ext cx="11620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5232</xdr:rowOff>
    </xdr:from>
    <xdr:to>
      <xdr:col>19</xdr:col>
      <xdr:colOff>0</xdr:colOff>
      <xdr:row>2</xdr:row>
      <xdr:rowOff>59583</xdr:rowOff>
    </xdr:to>
    <xdr:pic>
      <xdr:nvPicPr>
        <xdr:cNvPr id="2170" name="Picture 44">
          <a:extLst>
            <a:ext uri="{FF2B5EF4-FFF2-40B4-BE49-F238E27FC236}">
              <a16:creationId xmlns:a16="http://schemas.microsoft.com/office/drawing/2014/main" id="{222A8FB2-87B3-4AA4-B4A2-973B6DCE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8159"/>
          <a:ext cx="8421493" cy="136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12</xdr:row>
      <xdr:rowOff>47625</xdr:rowOff>
    </xdr:from>
    <xdr:to>
      <xdr:col>11</xdr:col>
      <xdr:colOff>266700</xdr:colOff>
      <xdr:row>12</xdr:row>
      <xdr:rowOff>152400</xdr:rowOff>
    </xdr:to>
    <xdr:sp macro="" textlink="">
      <xdr:nvSpPr>
        <xdr:cNvPr id="2172" name="AutoShape 11">
          <a:extLst>
            <a:ext uri="{FF2B5EF4-FFF2-40B4-BE49-F238E27FC236}">
              <a16:creationId xmlns:a16="http://schemas.microsoft.com/office/drawing/2014/main" id="{86C71862-7139-4FB1-9752-8468488D5327}"/>
            </a:ext>
          </a:extLst>
        </xdr:cNvPr>
        <xdr:cNvSpPr>
          <a:spLocks noChangeArrowheads="1"/>
        </xdr:cNvSpPr>
      </xdr:nvSpPr>
      <xdr:spPr bwMode="auto">
        <a:xfrm>
          <a:off x="5562600" y="3371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381000</xdr:colOff>
      <xdr:row>3</xdr:row>
      <xdr:rowOff>85725</xdr:rowOff>
    </xdr:from>
    <xdr:to>
      <xdr:col>17</xdr:col>
      <xdr:colOff>457200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8976F4-F115-4D40-B091-AD798DD4718D}"/>
            </a:ext>
          </a:extLst>
        </xdr:cNvPr>
        <xdr:cNvSpPr txBox="1">
          <a:spLocks noChangeArrowheads="1"/>
        </xdr:cNvSpPr>
      </xdr:nvSpPr>
      <xdr:spPr bwMode="auto">
        <a:xfrm>
          <a:off x="7334250" y="1638300"/>
          <a:ext cx="8001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104775</xdr:rowOff>
    </xdr:from>
    <xdr:to>
      <xdr:col>17</xdr:col>
      <xdr:colOff>457200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9BCEDD-C03B-4B8C-98D7-72D5B6C8477B}"/>
            </a:ext>
          </a:extLst>
        </xdr:cNvPr>
        <xdr:cNvSpPr txBox="1">
          <a:spLocks noChangeArrowheads="1"/>
        </xdr:cNvSpPr>
      </xdr:nvSpPr>
      <xdr:spPr bwMode="auto">
        <a:xfrm>
          <a:off x="7334250" y="1847850"/>
          <a:ext cx="8001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85725</xdr:colOff>
      <xdr:row>4</xdr:row>
      <xdr:rowOff>85725</xdr:rowOff>
    </xdr:to>
    <xdr:sp macro="" textlink="">
      <xdr:nvSpPr>
        <xdr:cNvPr id="2175" name="Line 29">
          <a:extLst>
            <a:ext uri="{FF2B5EF4-FFF2-40B4-BE49-F238E27FC236}">
              <a16:creationId xmlns:a16="http://schemas.microsoft.com/office/drawing/2014/main" id="{7EAA2372-EBAD-46C8-B649-4FB7D800C395}"/>
            </a:ext>
          </a:extLst>
        </xdr:cNvPr>
        <xdr:cNvSpPr>
          <a:spLocks noChangeShapeType="1"/>
        </xdr:cNvSpPr>
      </xdr:nvSpPr>
      <xdr:spPr bwMode="auto">
        <a:xfrm>
          <a:off x="7334250" y="1828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66675</xdr:colOff>
      <xdr:row>4</xdr:row>
      <xdr:rowOff>85725</xdr:rowOff>
    </xdr:to>
    <xdr:sp macro="" textlink="">
      <xdr:nvSpPr>
        <xdr:cNvPr id="2176" name="Line 30">
          <a:extLst>
            <a:ext uri="{FF2B5EF4-FFF2-40B4-BE49-F238E27FC236}">
              <a16:creationId xmlns:a16="http://schemas.microsoft.com/office/drawing/2014/main" id="{7993E745-80B8-41BD-A035-A330D1C6CE7C}"/>
            </a:ext>
          </a:extLst>
        </xdr:cNvPr>
        <xdr:cNvSpPr>
          <a:spLocks noChangeShapeType="1"/>
        </xdr:cNvSpPr>
      </xdr:nvSpPr>
      <xdr:spPr bwMode="auto">
        <a:xfrm flipH="1">
          <a:off x="7334250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177" name="Line 31">
          <a:extLst>
            <a:ext uri="{FF2B5EF4-FFF2-40B4-BE49-F238E27FC236}">
              <a16:creationId xmlns:a16="http://schemas.microsoft.com/office/drawing/2014/main" id="{6C857264-D4E7-4CF9-AB9F-C7E2848A2CBF}"/>
            </a:ext>
          </a:extLst>
        </xdr:cNvPr>
        <xdr:cNvSpPr>
          <a:spLocks noChangeShapeType="1"/>
        </xdr:cNvSpPr>
      </xdr:nvSpPr>
      <xdr:spPr bwMode="auto">
        <a:xfrm flipH="1">
          <a:off x="7334250" y="1857375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2</xdr:row>
      <xdr:rowOff>76200</xdr:rowOff>
    </xdr:from>
    <xdr:to>
      <xdr:col>19</xdr:col>
      <xdr:colOff>9525</xdr:colOff>
      <xdr:row>3</xdr:row>
      <xdr:rowOff>76200</xdr:rowOff>
    </xdr:to>
    <xdr:sp macro="" textlink="">
      <xdr:nvSpPr>
        <xdr:cNvPr id="2080" name="Text Box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CE70EC-AA66-45F6-8D5C-0691051DD38D}"/>
            </a:ext>
          </a:extLst>
        </xdr:cNvPr>
        <xdr:cNvSpPr txBox="1">
          <a:spLocks noChangeArrowheads="1"/>
        </xdr:cNvSpPr>
      </xdr:nvSpPr>
      <xdr:spPr bwMode="auto">
        <a:xfrm>
          <a:off x="7334250" y="1438275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171450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175185-0C76-4F83-8DE0-C022A8E08DF2}"/>
            </a:ext>
          </a:extLst>
        </xdr:cNvPr>
        <xdr:cNvSpPr txBox="1">
          <a:spLocks noChangeArrowheads="1"/>
        </xdr:cNvSpPr>
      </xdr:nvSpPr>
      <xdr:spPr bwMode="auto">
        <a:xfrm>
          <a:off x="247650" y="8029575"/>
          <a:ext cx="15049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2005</xdr:rowOff>
    </xdr:from>
    <xdr:to>
      <xdr:col>24</xdr:col>
      <xdr:colOff>0</xdr:colOff>
      <xdr:row>5</xdr:row>
      <xdr:rowOff>252613</xdr:rowOff>
    </xdr:to>
    <xdr:pic>
      <xdr:nvPicPr>
        <xdr:cNvPr id="3224" name="Picture 61">
          <a:extLst>
            <a:ext uri="{FF2B5EF4-FFF2-40B4-BE49-F238E27FC236}">
              <a16:creationId xmlns:a16="http://schemas.microsoft.com/office/drawing/2014/main" id="{4CB33B47-0A2A-440A-A41A-93F1B981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7774" y="94932"/>
          <a:ext cx="8700275" cy="141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19050</xdr:colOff>
      <xdr:row>10</xdr:row>
      <xdr:rowOff>63655</xdr:rowOff>
    </xdr:from>
    <xdr:to>
      <xdr:col>23</xdr:col>
      <xdr:colOff>19050</xdr:colOff>
      <xdr:row>37</xdr:row>
      <xdr:rowOff>162622</xdr:rowOff>
    </xdr:to>
    <xdr:graphicFrame macro="">
      <xdr:nvGraphicFramePr>
        <xdr:cNvPr id="3225" name="Chart 8">
          <a:extLst>
            <a:ext uri="{FF2B5EF4-FFF2-40B4-BE49-F238E27FC236}">
              <a16:creationId xmlns:a16="http://schemas.microsoft.com/office/drawing/2014/main" id="{E8B10377-5BD1-478F-8382-A6C021FA8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1809750</xdr:colOff>
      <xdr:row>6</xdr:row>
      <xdr:rowOff>142875</xdr:rowOff>
    </xdr:from>
    <xdr:to>
      <xdr:col>22</xdr:col>
      <xdr:colOff>2581275</xdr:colOff>
      <xdr:row>7</xdr:row>
      <xdr:rowOff>161925</xdr:rowOff>
    </xdr:to>
    <xdr:sp macro="" textlink="">
      <xdr:nvSpPr>
        <xdr:cNvPr id="3092" name="Text Box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B6954E-FE4A-4A82-B447-5A1166A98382}"/>
            </a:ext>
          </a:extLst>
        </xdr:cNvPr>
        <xdr:cNvSpPr txBox="1">
          <a:spLocks noChangeArrowheads="1"/>
        </xdr:cNvSpPr>
      </xdr:nvSpPr>
      <xdr:spPr bwMode="auto">
        <a:xfrm>
          <a:off x="7591425" y="1647825"/>
          <a:ext cx="771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22</xdr:col>
      <xdr:colOff>1809750</xdr:colOff>
      <xdr:row>7</xdr:row>
      <xdr:rowOff>152400</xdr:rowOff>
    </xdr:from>
    <xdr:to>
      <xdr:col>22</xdr:col>
      <xdr:colOff>2590800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71EB52-03D5-4656-A049-3D796CDBAD25}"/>
            </a:ext>
          </a:extLst>
        </xdr:cNvPr>
        <xdr:cNvSpPr txBox="1">
          <a:spLocks noChangeArrowheads="1"/>
        </xdr:cNvSpPr>
      </xdr:nvSpPr>
      <xdr:spPr bwMode="auto">
        <a:xfrm>
          <a:off x="7591425" y="1847850"/>
          <a:ext cx="7810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22</xdr:col>
      <xdr:colOff>276225</xdr:colOff>
      <xdr:row>9</xdr:row>
      <xdr:rowOff>0</xdr:rowOff>
    </xdr:from>
    <xdr:to>
      <xdr:col>22</xdr:col>
      <xdr:colOff>685800</xdr:colOff>
      <xdr:row>9</xdr:row>
      <xdr:rowOff>0</xdr:rowOff>
    </xdr:to>
    <xdr:sp macro="" textlink="">
      <xdr:nvSpPr>
        <xdr:cNvPr id="3228" name="Line 26">
          <a:extLst>
            <a:ext uri="{FF2B5EF4-FFF2-40B4-BE49-F238E27FC236}">
              <a16:creationId xmlns:a16="http://schemas.microsoft.com/office/drawing/2014/main" id="{211A2F46-97AC-4B70-83A8-B7151539B0AF}"/>
            </a:ext>
          </a:extLst>
        </xdr:cNvPr>
        <xdr:cNvSpPr>
          <a:spLocks noChangeShapeType="1"/>
        </xdr:cNvSpPr>
      </xdr:nvSpPr>
      <xdr:spPr bwMode="auto">
        <a:xfrm>
          <a:off x="6057900" y="196215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276225</xdr:colOff>
      <xdr:row>9</xdr:row>
      <xdr:rowOff>0</xdr:rowOff>
    </xdr:from>
    <xdr:to>
      <xdr:col>22</xdr:col>
      <xdr:colOff>666750</xdr:colOff>
      <xdr:row>9</xdr:row>
      <xdr:rowOff>0</xdr:rowOff>
    </xdr:to>
    <xdr:sp macro="" textlink="">
      <xdr:nvSpPr>
        <xdr:cNvPr id="3229" name="Line 27">
          <a:extLst>
            <a:ext uri="{FF2B5EF4-FFF2-40B4-BE49-F238E27FC236}">
              <a16:creationId xmlns:a16="http://schemas.microsoft.com/office/drawing/2014/main" id="{8FCC4B30-9765-4055-89A1-B7FF43D2133E}"/>
            </a:ext>
          </a:extLst>
        </xdr:cNvPr>
        <xdr:cNvSpPr>
          <a:spLocks noChangeShapeType="1"/>
        </xdr:cNvSpPr>
      </xdr:nvSpPr>
      <xdr:spPr bwMode="auto">
        <a:xfrm flipH="1">
          <a:off x="6057900" y="1962150"/>
          <a:ext cx="3905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276225</xdr:colOff>
      <xdr:row>9</xdr:row>
      <xdr:rowOff>28575</xdr:rowOff>
    </xdr:from>
    <xdr:to>
      <xdr:col>22</xdr:col>
      <xdr:colOff>790575</xdr:colOff>
      <xdr:row>9</xdr:row>
      <xdr:rowOff>28575</xdr:rowOff>
    </xdr:to>
    <xdr:sp macro="" textlink="">
      <xdr:nvSpPr>
        <xdr:cNvPr id="3230" name="Line 28">
          <a:extLst>
            <a:ext uri="{FF2B5EF4-FFF2-40B4-BE49-F238E27FC236}">
              <a16:creationId xmlns:a16="http://schemas.microsoft.com/office/drawing/2014/main" id="{4B7388BA-0E9E-477F-9EE7-E3405D103D02}"/>
            </a:ext>
          </a:extLst>
        </xdr:cNvPr>
        <xdr:cNvSpPr>
          <a:spLocks noChangeShapeType="1"/>
        </xdr:cNvSpPr>
      </xdr:nvSpPr>
      <xdr:spPr bwMode="auto">
        <a:xfrm flipH="1">
          <a:off x="6057900" y="1990725"/>
          <a:ext cx="514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1809750</xdr:colOff>
      <xdr:row>5</xdr:row>
      <xdr:rowOff>276225</xdr:rowOff>
    </xdr:from>
    <xdr:to>
      <xdr:col>24</xdr:col>
      <xdr:colOff>66675</xdr:colOff>
      <xdr:row>6</xdr:row>
      <xdr:rowOff>114300</xdr:rowOff>
    </xdr:to>
    <xdr:sp macro="" textlink="">
      <xdr:nvSpPr>
        <xdr:cNvPr id="3101" name="Text Box 2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C4A621-E334-42E1-A352-F21857DBF7DA}"/>
            </a:ext>
          </a:extLst>
        </xdr:cNvPr>
        <xdr:cNvSpPr txBox="1">
          <a:spLocks noChangeArrowheads="1"/>
        </xdr:cNvSpPr>
      </xdr:nvSpPr>
      <xdr:spPr bwMode="auto">
        <a:xfrm>
          <a:off x="7591425" y="1447800"/>
          <a:ext cx="1285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3</xdr:col>
      <xdr:colOff>19050</xdr:colOff>
      <xdr:row>36</xdr:row>
      <xdr:rowOff>76200</xdr:rowOff>
    </xdr:from>
    <xdr:to>
      <xdr:col>13</xdr:col>
      <xdr:colOff>152400</xdr:colOff>
      <xdr:row>37</xdr:row>
      <xdr:rowOff>76200</xdr:rowOff>
    </xdr:to>
    <xdr:sp macro="" textlink="">
      <xdr:nvSpPr>
        <xdr:cNvPr id="3106" name="Text Box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18E286-5C44-4A96-A8DF-22E3F01D83F4}"/>
            </a:ext>
          </a:extLst>
        </xdr:cNvPr>
        <xdr:cNvSpPr txBox="1">
          <a:spLocks noChangeArrowheads="1"/>
        </xdr:cNvSpPr>
      </xdr:nvSpPr>
      <xdr:spPr bwMode="auto">
        <a:xfrm>
          <a:off x="257175" y="7200900"/>
          <a:ext cx="1552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19</xdr:col>
      <xdr:colOff>390525</xdr:colOff>
      <xdr:row>9</xdr:row>
      <xdr:rowOff>28575</xdr:rowOff>
    </xdr:from>
    <xdr:to>
      <xdr:col>22</xdr:col>
      <xdr:colOff>142875</xdr:colOff>
      <xdr:row>10</xdr:row>
      <xdr:rowOff>19050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375FFB81-113B-45EB-9175-4BA23B87BB91}"/>
            </a:ext>
          </a:extLst>
        </xdr:cNvPr>
        <xdr:cNvSpPr txBox="1">
          <a:spLocks noChangeArrowheads="1"/>
        </xdr:cNvSpPr>
      </xdr:nvSpPr>
      <xdr:spPr bwMode="auto">
        <a:xfrm>
          <a:off x="4219575" y="1990725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  <a:endParaRPr lang="en-IE"/>
        </a:p>
      </xdr:txBody>
    </xdr:sp>
    <xdr:clientData/>
  </xdr:twoCellAnchor>
  <xdr:twoCellAnchor>
    <xdr:from>
      <xdr:col>19</xdr:col>
      <xdr:colOff>152400</xdr:colOff>
      <xdr:row>9</xdr:row>
      <xdr:rowOff>104775</xdr:rowOff>
    </xdr:from>
    <xdr:to>
      <xdr:col>19</xdr:col>
      <xdr:colOff>361950</xdr:colOff>
      <xdr:row>9</xdr:row>
      <xdr:rowOff>104775</xdr:rowOff>
    </xdr:to>
    <xdr:sp macro="" textlink="">
      <xdr:nvSpPr>
        <xdr:cNvPr id="3234" name="Line 38">
          <a:extLst>
            <a:ext uri="{FF2B5EF4-FFF2-40B4-BE49-F238E27FC236}">
              <a16:creationId xmlns:a16="http://schemas.microsoft.com/office/drawing/2014/main" id="{470993A2-E6E5-4C07-B1F3-33F4AFF2BFD0}"/>
            </a:ext>
          </a:extLst>
        </xdr:cNvPr>
        <xdr:cNvSpPr>
          <a:spLocks noChangeShapeType="1"/>
        </xdr:cNvSpPr>
      </xdr:nvSpPr>
      <xdr:spPr bwMode="auto">
        <a:xfrm flipH="1">
          <a:off x="3981450" y="2066925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zoomScale="82" zoomScaleNormal="82" workbookViewId="0">
      <selection activeCell="O49" sqref="O49"/>
    </sheetView>
  </sheetViews>
  <sheetFormatPr defaultColWidth="12.28515625" defaultRowHeight="15" x14ac:dyDescent="0.3"/>
  <cols>
    <col min="1" max="2" width="1.7109375" style="26" customWidth="1"/>
    <col min="3" max="3" width="14.85546875" style="43" customWidth="1"/>
    <col min="4" max="4" width="15.85546875" style="26" customWidth="1"/>
    <col min="5" max="5" width="7.7109375" style="26" customWidth="1"/>
    <col min="6" max="6" width="6.7109375" style="26" customWidth="1"/>
    <col min="7" max="7" width="10.7109375" style="26" customWidth="1"/>
    <col min="8" max="8" width="11.140625" style="26" customWidth="1"/>
    <col min="9" max="9" width="9.28515625" style="26" customWidth="1"/>
    <col min="10" max="10" width="5.28515625" style="26" customWidth="1"/>
    <col min="11" max="11" width="1.42578125" style="26" customWidth="1"/>
    <col min="12" max="12" width="10.140625" style="26" customWidth="1"/>
    <col min="13" max="13" width="8.85546875" style="26" customWidth="1"/>
    <col min="14" max="14" width="8.28515625" style="26" customWidth="1"/>
    <col min="15" max="15" width="10.85546875" style="26" customWidth="1"/>
    <col min="16" max="16" width="6.7109375" style="26" customWidth="1"/>
    <col min="17" max="17" width="73.140625" style="26" customWidth="1"/>
    <col min="18" max="16384" width="12.28515625" style="26"/>
  </cols>
  <sheetData>
    <row r="1" spans="1:17" ht="7.7" customHeight="1" x14ac:dyDescent="0.3">
      <c r="A1" s="24"/>
      <c r="B1" s="24"/>
      <c r="C1" s="3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7" customHeight="1" x14ac:dyDescent="0.3">
      <c r="A2" s="24"/>
      <c r="B2" s="27"/>
      <c r="C2" s="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</row>
    <row r="3" spans="1:17" ht="27" customHeight="1" x14ac:dyDescent="0.3">
      <c r="A3" s="24"/>
      <c r="B3" s="27"/>
      <c r="C3" s="40"/>
      <c r="D3" s="28"/>
      <c r="E3" s="28"/>
      <c r="F3" s="28"/>
      <c r="G3" s="28"/>
      <c r="H3" s="28"/>
      <c r="I3" s="28"/>
      <c r="J3" s="28"/>
      <c r="K3" s="28"/>
      <c r="L3" s="28"/>
      <c r="M3" s="28"/>
      <c r="N3" s="91"/>
      <c r="O3" s="27"/>
      <c r="P3" s="27"/>
      <c r="Q3" s="24"/>
    </row>
    <row r="4" spans="1:17" ht="27" customHeight="1" x14ac:dyDescent="0.3">
      <c r="A4" s="24"/>
      <c r="B4" s="27"/>
      <c r="C4" s="40"/>
      <c r="D4" s="28"/>
      <c r="E4" s="28"/>
      <c r="F4" s="28"/>
      <c r="G4" s="28"/>
      <c r="H4" s="28"/>
      <c r="I4" s="28"/>
      <c r="J4" s="28"/>
      <c r="K4" s="28"/>
      <c r="L4" s="28"/>
      <c r="M4" s="28"/>
      <c r="N4" s="91"/>
      <c r="O4" s="27"/>
      <c r="P4" s="27"/>
      <c r="Q4" s="24"/>
    </row>
    <row r="5" spans="1:17" ht="18.2" customHeight="1" x14ac:dyDescent="0.3">
      <c r="A5" s="24"/>
      <c r="B5" s="27"/>
      <c r="C5" s="41"/>
      <c r="D5" s="61"/>
      <c r="E5" s="61"/>
      <c r="F5" s="61"/>
      <c r="G5" s="61"/>
      <c r="H5" s="61"/>
      <c r="I5" s="61"/>
      <c r="J5" s="61"/>
      <c r="K5" s="61"/>
      <c r="L5" s="61"/>
      <c r="M5" s="61"/>
      <c r="N5" s="91"/>
      <c r="O5" s="27"/>
      <c r="P5" s="27"/>
      <c r="Q5" s="24"/>
    </row>
    <row r="6" spans="1:17" ht="13.7" customHeight="1" x14ac:dyDescent="0.3">
      <c r="A6" s="24"/>
      <c r="B6" s="27"/>
      <c r="C6" s="41"/>
      <c r="D6" s="29"/>
      <c r="E6" s="29"/>
      <c r="F6" s="29"/>
      <c r="G6" s="29"/>
      <c r="H6" s="29"/>
      <c r="I6" s="29"/>
      <c r="J6" s="29"/>
      <c r="K6" s="29"/>
      <c r="L6" s="29"/>
      <c r="M6" s="29"/>
      <c r="N6" s="91"/>
      <c r="O6" s="27"/>
      <c r="P6" s="27"/>
      <c r="Q6" s="24"/>
    </row>
    <row r="7" spans="1:17" s="52" customFormat="1" ht="42.95" customHeight="1" x14ac:dyDescent="0.4">
      <c r="A7" s="24"/>
      <c r="B7" s="27"/>
      <c r="C7" s="92" t="s">
        <v>26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91"/>
      <c r="O7" s="27"/>
      <c r="P7" s="27"/>
      <c r="Q7" s="24"/>
    </row>
    <row r="8" spans="1:17" s="52" customFormat="1" ht="54" customHeight="1" x14ac:dyDescent="0.3">
      <c r="A8" s="24"/>
      <c r="B8" s="27"/>
      <c r="C8" s="119" t="s">
        <v>29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27"/>
      <c r="P8" s="27"/>
      <c r="Q8" s="24"/>
    </row>
    <row r="9" spans="1:17" s="52" customFormat="1" ht="54.95" customHeight="1" x14ac:dyDescent="0.4">
      <c r="A9" s="24"/>
      <c r="B9" s="27"/>
      <c r="C9" s="92" t="s">
        <v>30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27"/>
      <c r="O9" s="27"/>
      <c r="P9" s="27"/>
      <c r="Q9" s="24"/>
    </row>
    <row r="10" spans="1:17" s="52" customFormat="1" ht="18.75" x14ac:dyDescent="0.35">
      <c r="A10" s="24"/>
      <c r="B10" s="27"/>
      <c r="C10" s="88" t="s">
        <v>27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7"/>
      <c r="O10" s="27"/>
      <c r="P10" s="27"/>
      <c r="Q10" s="24"/>
    </row>
    <row r="11" spans="1:17" s="52" customFormat="1" ht="17.25" x14ac:dyDescent="0.35">
      <c r="A11" s="24"/>
      <c r="B11" s="27"/>
      <c r="C11" s="88" t="s">
        <v>14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7"/>
      <c r="O11" s="27"/>
      <c r="P11" s="27"/>
      <c r="Q11" s="24"/>
    </row>
    <row r="12" spans="1:17" s="52" customFormat="1" x14ac:dyDescent="0.3">
      <c r="A12" s="24"/>
      <c r="B12" s="27"/>
      <c r="C12" s="4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27"/>
      <c r="O12" s="27"/>
      <c r="P12" s="27"/>
      <c r="Q12" s="24"/>
    </row>
    <row r="13" spans="1:17" s="52" customFormat="1" ht="45.95" customHeight="1" x14ac:dyDescent="0.3">
      <c r="A13" s="24"/>
      <c r="B13" s="27"/>
      <c r="C13" s="4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27"/>
      <c r="O13" s="27"/>
      <c r="P13" s="27"/>
      <c r="Q13" s="24"/>
    </row>
    <row r="14" spans="1:17" s="46" customFormat="1" x14ac:dyDescent="0.3">
      <c r="A14" s="24"/>
      <c r="B14" s="27"/>
      <c r="C14" s="40"/>
      <c r="D14" s="90" t="s">
        <v>20</v>
      </c>
      <c r="E14" s="93"/>
      <c r="F14" s="94"/>
      <c r="G14" s="95"/>
      <c r="H14" s="53"/>
      <c r="I14" s="53"/>
      <c r="J14" s="53"/>
      <c r="K14" s="53"/>
      <c r="L14" s="53"/>
      <c r="M14" s="53"/>
      <c r="N14" s="27"/>
      <c r="O14" s="27"/>
      <c r="P14" s="27"/>
      <c r="Q14" s="24"/>
    </row>
    <row r="15" spans="1:17" s="46" customFormat="1" ht="24.2" customHeight="1" x14ac:dyDescent="0.3">
      <c r="A15" s="24"/>
      <c r="B15" s="27"/>
      <c r="C15" s="40"/>
      <c r="D15" s="26"/>
      <c r="E15" s="96" t="s">
        <v>21</v>
      </c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</row>
    <row r="16" spans="1:17" s="46" customFormat="1" ht="19.5" x14ac:dyDescent="0.4">
      <c r="A16" s="24"/>
      <c r="B16" s="27"/>
      <c r="C16" s="40"/>
      <c r="D16" s="29"/>
      <c r="E16" s="97" t="s">
        <v>18</v>
      </c>
      <c r="F16" s="97" t="s">
        <v>19</v>
      </c>
      <c r="G16" s="29"/>
      <c r="H16" s="29"/>
      <c r="I16" s="29"/>
      <c r="J16" s="27"/>
      <c r="K16" s="27"/>
      <c r="L16" s="27"/>
      <c r="M16" s="27"/>
      <c r="N16" s="27"/>
      <c r="O16" s="27"/>
      <c r="P16" s="27"/>
      <c r="Q16" s="24"/>
    </row>
    <row r="17" spans="1:17" s="52" customFormat="1" x14ac:dyDescent="0.3">
      <c r="A17" s="24"/>
      <c r="B17" s="27"/>
      <c r="C17" s="40"/>
      <c r="D17" s="29">
        <v>1</v>
      </c>
      <c r="E17" s="98"/>
      <c r="F17" s="98"/>
      <c r="G17" s="29"/>
      <c r="H17" s="29"/>
      <c r="I17" s="29"/>
      <c r="J17" s="27"/>
      <c r="K17" s="27"/>
      <c r="L17" s="27"/>
      <c r="M17" s="27"/>
      <c r="N17" s="27"/>
      <c r="O17" s="27"/>
      <c r="P17" s="27"/>
      <c r="Q17" s="24"/>
    </row>
    <row r="18" spans="1:17" s="52" customFormat="1" x14ac:dyDescent="0.3">
      <c r="A18" s="24"/>
      <c r="B18" s="27"/>
      <c r="C18" s="40"/>
      <c r="D18" s="29">
        <v>2</v>
      </c>
      <c r="E18" s="98"/>
      <c r="F18" s="98"/>
      <c r="G18" s="29"/>
      <c r="H18" s="29"/>
      <c r="I18" s="29"/>
      <c r="J18" s="27"/>
      <c r="K18" s="27"/>
      <c r="L18" s="27"/>
      <c r="M18" s="27"/>
      <c r="N18" s="27"/>
      <c r="O18" s="27"/>
      <c r="P18" s="27"/>
      <c r="Q18" s="24"/>
    </row>
    <row r="19" spans="1:17" s="52" customFormat="1" x14ac:dyDescent="0.3">
      <c r="A19" s="24"/>
      <c r="B19" s="27"/>
      <c r="C19" s="40"/>
      <c r="D19" s="27"/>
      <c r="E19" s="27"/>
      <c r="F19" s="27"/>
      <c r="G19" s="27"/>
      <c r="H19" s="27"/>
      <c r="I19" s="27"/>
      <c r="J19" s="29"/>
      <c r="K19" s="29"/>
      <c r="L19" s="29"/>
      <c r="M19" s="29"/>
      <c r="N19" s="27"/>
      <c r="O19" s="27"/>
      <c r="P19" s="27"/>
      <c r="Q19" s="24"/>
    </row>
    <row r="20" spans="1:17" s="52" customFormat="1" x14ac:dyDescent="0.3">
      <c r="A20" s="24"/>
      <c r="B20" s="27"/>
      <c r="C20" s="40"/>
      <c r="D20" s="27"/>
      <c r="E20" s="96" t="s">
        <v>22</v>
      </c>
      <c r="F20" s="27"/>
      <c r="G20" s="27"/>
      <c r="H20" s="27"/>
      <c r="I20" s="27"/>
      <c r="J20" s="27"/>
      <c r="K20" s="27"/>
      <c r="L20" s="96" t="s">
        <v>1</v>
      </c>
      <c r="M20" s="99"/>
      <c r="N20" s="27"/>
      <c r="O20" s="27"/>
      <c r="P20" s="27"/>
      <c r="Q20" s="24"/>
    </row>
    <row r="21" spans="1:17" s="52" customFormat="1" ht="49.5" x14ac:dyDescent="0.3">
      <c r="A21" s="24"/>
      <c r="B21" s="27"/>
      <c r="C21" s="40"/>
      <c r="D21" s="31" t="s">
        <v>0</v>
      </c>
      <c r="E21" s="100" t="s">
        <v>18</v>
      </c>
      <c r="F21" s="100" t="s">
        <v>19</v>
      </c>
      <c r="G21" s="100" t="s">
        <v>23</v>
      </c>
      <c r="H21" s="32" t="s">
        <v>24</v>
      </c>
      <c r="I21" s="32" t="s">
        <v>25</v>
      </c>
      <c r="J21" s="27"/>
      <c r="K21" s="101"/>
      <c r="L21" s="32" t="s">
        <v>37</v>
      </c>
      <c r="M21" s="32" t="s">
        <v>38</v>
      </c>
      <c r="N21" s="32" t="s">
        <v>2</v>
      </c>
      <c r="O21" s="32" t="s">
        <v>39</v>
      </c>
      <c r="P21" s="27"/>
      <c r="Q21" s="24"/>
    </row>
    <row r="22" spans="1:17" s="52" customFormat="1" x14ac:dyDescent="0.3">
      <c r="A22" s="24"/>
      <c r="B22" s="27"/>
      <c r="C22" s="40"/>
      <c r="D22" s="102"/>
      <c r="E22" s="98"/>
      <c r="F22" s="98"/>
      <c r="G22" s="66"/>
      <c r="H22" s="103">
        <v>0.1</v>
      </c>
      <c r="I22" s="102">
        <v>1</v>
      </c>
      <c r="J22" s="27"/>
      <c r="K22" s="27"/>
      <c r="L22" s="66" t="s">
        <v>28</v>
      </c>
      <c r="M22" s="104"/>
      <c r="N22" s="105"/>
      <c r="O22" s="104" t="s">
        <v>28</v>
      </c>
      <c r="P22" s="27"/>
      <c r="Q22" s="24"/>
    </row>
    <row r="23" spans="1:17" s="52" customFormat="1" x14ac:dyDescent="0.3">
      <c r="A23" s="24"/>
      <c r="B23" s="27"/>
      <c r="C23" s="40"/>
      <c r="D23" s="102"/>
      <c r="E23" s="98"/>
      <c r="F23" s="98"/>
      <c r="G23" s="66"/>
      <c r="H23" s="103">
        <v>0.1</v>
      </c>
      <c r="I23" s="102">
        <v>1</v>
      </c>
      <c r="J23" s="27"/>
      <c r="K23" s="27"/>
      <c r="L23" s="66" t="s">
        <v>28</v>
      </c>
      <c r="M23" s="104"/>
      <c r="N23" s="105"/>
      <c r="O23" s="104" t="s">
        <v>28</v>
      </c>
      <c r="P23" s="27"/>
      <c r="Q23" s="24"/>
    </row>
    <row r="24" spans="1:17" s="52" customFormat="1" x14ac:dyDescent="0.3">
      <c r="A24" s="24"/>
      <c r="B24" s="27"/>
      <c r="C24" s="40"/>
      <c r="D24" s="102"/>
      <c r="E24" s="98"/>
      <c r="F24" s="98"/>
      <c r="G24" s="66"/>
      <c r="H24" s="103">
        <v>0.1</v>
      </c>
      <c r="I24" s="102">
        <v>1</v>
      </c>
      <c r="J24" s="27"/>
      <c r="K24" s="27"/>
      <c r="L24" s="66" t="s">
        <v>28</v>
      </c>
      <c r="M24" s="104"/>
      <c r="N24" s="105"/>
      <c r="O24" s="104" t="s">
        <v>28</v>
      </c>
      <c r="P24" s="27"/>
      <c r="Q24" s="24"/>
    </row>
    <row r="25" spans="1:17" s="52" customFormat="1" x14ac:dyDescent="0.3">
      <c r="A25" s="24"/>
      <c r="B25" s="27"/>
      <c r="C25" s="4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27"/>
      <c r="O25" s="27"/>
      <c r="P25" s="27"/>
      <c r="Q25" s="24"/>
    </row>
    <row r="26" spans="1:17" s="52" customFormat="1" x14ac:dyDescent="0.3">
      <c r="A26" s="24"/>
      <c r="B26" s="27"/>
      <c r="C26" s="40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27"/>
      <c r="O26" s="27"/>
      <c r="P26" s="27"/>
      <c r="Q26" s="24"/>
    </row>
    <row r="27" spans="1:17" s="52" customFormat="1" x14ac:dyDescent="0.3">
      <c r="A27" s="24"/>
      <c r="B27" s="27"/>
      <c r="C27" s="4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27"/>
      <c r="O27" s="27"/>
      <c r="P27" s="27"/>
      <c r="Q27" s="24"/>
    </row>
    <row r="28" spans="1:17" s="52" customFormat="1" x14ac:dyDescent="0.3">
      <c r="A28" s="24"/>
      <c r="B28" s="27"/>
      <c r="C28" s="4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27"/>
      <c r="O28" s="27"/>
      <c r="P28" s="27"/>
      <c r="Q28" s="24"/>
    </row>
    <row r="29" spans="1:17" s="52" customFormat="1" x14ac:dyDescent="0.3">
      <c r="A29" s="24"/>
      <c r="B29" s="27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27"/>
      <c r="O29" s="27"/>
      <c r="P29" s="27"/>
      <c r="Q29" s="24"/>
    </row>
    <row r="30" spans="1:17" s="52" customFormat="1" x14ac:dyDescent="0.3">
      <c r="A30" s="24"/>
      <c r="B30" s="27"/>
      <c r="C30" s="4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27"/>
      <c r="O30" s="27"/>
      <c r="P30" s="27"/>
      <c r="Q30" s="24"/>
    </row>
    <row r="31" spans="1:17" s="52" customFormat="1" x14ac:dyDescent="0.3">
      <c r="A31" s="24"/>
      <c r="B31" s="27"/>
      <c r="C31" s="40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27"/>
      <c r="O31" s="27"/>
      <c r="P31" s="27"/>
      <c r="Q31" s="24"/>
    </row>
    <row r="32" spans="1:17" s="52" customFormat="1" x14ac:dyDescent="0.3">
      <c r="A32" s="24"/>
      <c r="B32" s="27"/>
      <c r="C32" s="4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27"/>
      <c r="O32" s="27"/>
      <c r="P32" s="27"/>
      <c r="Q32" s="24"/>
    </row>
    <row r="33" spans="1:17" s="52" customFormat="1" x14ac:dyDescent="0.3">
      <c r="A33" s="24"/>
      <c r="B33" s="27"/>
      <c r="C33" s="4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27"/>
      <c r="O33" s="27"/>
      <c r="P33" s="27"/>
      <c r="Q33" s="24"/>
    </row>
    <row r="34" spans="1:17" s="52" customFormat="1" x14ac:dyDescent="0.3">
      <c r="A34" s="24"/>
      <c r="B34" s="27"/>
      <c r="C34" s="4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27"/>
      <c r="O34" s="27"/>
      <c r="P34" s="27"/>
      <c r="Q34" s="24"/>
    </row>
    <row r="35" spans="1:17" s="52" customFormat="1" x14ac:dyDescent="0.3">
      <c r="A35" s="24"/>
      <c r="B35" s="27"/>
      <c r="C35" s="40"/>
      <c r="D35" s="54"/>
      <c r="E35" s="54"/>
      <c r="F35" s="54"/>
      <c r="G35" s="54"/>
      <c r="H35" s="54" t="s">
        <v>31</v>
      </c>
      <c r="I35" s="54"/>
      <c r="J35" s="54"/>
      <c r="K35" s="54"/>
      <c r="L35" s="54"/>
      <c r="M35" s="54"/>
      <c r="N35" s="27"/>
      <c r="O35" s="27"/>
      <c r="P35" s="27"/>
      <c r="Q35" s="24"/>
    </row>
    <row r="36" spans="1:17" s="52" customFormat="1" x14ac:dyDescent="0.3">
      <c r="A36" s="24"/>
      <c r="B36" s="27"/>
      <c r="C36" s="4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27"/>
      <c r="O36" s="27"/>
      <c r="P36" s="27"/>
      <c r="Q36" s="24"/>
    </row>
    <row r="37" spans="1:17" s="52" customFormat="1" ht="72.2" customHeight="1" x14ac:dyDescent="0.3">
      <c r="A37" s="24"/>
      <c r="B37" s="27"/>
      <c r="C37" s="4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27"/>
      <c r="O37" s="27"/>
      <c r="P37" s="27"/>
      <c r="Q37" s="24"/>
    </row>
    <row r="38" spans="1:17" s="52" customFormat="1" x14ac:dyDescent="0.3">
      <c r="A38" s="24"/>
      <c r="B38" s="27"/>
      <c r="C38" s="40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7"/>
      <c r="O38" s="27"/>
      <c r="P38" s="27"/>
      <c r="Q38" s="24"/>
    </row>
    <row r="39" spans="1:17" s="52" customFormat="1" ht="28.7" customHeight="1" x14ac:dyDescent="0.3">
      <c r="A39" s="24"/>
      <c r="B39" s="27"/>
      <c r="C39" s="4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27"/>
      <c r="O39" s="27"/>
      <c r="P39" s="27"/>
      <c r="Q39" s="24"/>
    </row>
    <row r="40" spans="1:17" s="52" customFormat="1" ht="16.7" customHeight="1" x14ac:dyDescent="0.4">
      <c r="A40" s="24"/>
      <c r="B40" s="27"/>
      <c r="C40" s="106" t="s">
        <v>8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27"/>
      <c r="P40" s="27"/>
      <c r="Q40" s="24"/>
    </row>
    <row r="41" spans="1:17" s="57" customFormat="1" ht="24.95" customHeight="1" x14ac:dyDescent="0.35">
      <c r="A41" s="56"/>
      <c r="B41" s="59"/>
      <c r="C41" s="107" t="s">
        <v>9</v>
      </c>
      <c r="D41" s="85"/>
      <c r="E41" s="85"/>
      <c r="F41" s="85"/>
      <c r="G41" s="85"/>
      <c r="I41" s="85"/>
      <c r="J41" s="85"/>
      <c r="K41" s="85"/>
      <c r="L41" s="85"/>
      <c r="M41" s="85"/>
      <c r="N41" s="84"/>
      <c r="O41" s="59"/>
      <c r="P41" s="59"/>
      <c r="Q41" s="56"/>
    </row>
    <row r="42" spans="1:17" s="58" customFormat="1" ht="16.7" customHeight="1" x14ac:dyDescent="0.35">
      <c r="A42" s="56"/>
      <c r="B42" s="59"/>
      <c r="C42" s="121" t="s">
        <v>10</v>
      </c>
      <c r="D42" s="122"/>
      <c r="E42" s="123"/>
      <c r="F42" s="123"/>
      <c r="G42" s="109"/>
      <c r="H42" s="85"/>
      <c r="I42" s="109"/>
      <c r="J42" s="109"/>
      <c r="K42" s="109"/>
      <c r="L42" s="109"/>
      <c r="M42" s="109"/>
      <c r="N42" s="85"/>
      <c r="O42" s="60"/>
      <c r="P42" s="60"/>
      <c r="Q42" s="56"/>
    </row>
    <row r="43" spans="1:17" s="58" customFormat="1" ht="36" customHeight="1" x14ac:dyDescent="0.3">
      <c r="A43" s="56"/>
      <c r="B43" s="59"/>
      <c r="C43" s="122"/>
      <c r="D43" s="122"/>
      <c r="E43" s="123"/>
      <c r="F43" s="123"/>
      <c r="G43" s="109"/>
      <c r="H43" s="110" t="s">
        <v>11</v>
      </c>
      <c r="I43" s="109"/>
      <c r="J43" s="109"/>
      <c r="K43" s="109"/>
      <c r="L43" s="109"/>
      <c r="M43" s="109"/>
      <c r="N43" s="110"/>
      <c r="O43" s="60"/>
      <c r="P43" s="60"/>
      <c r="Q43" s="56"/>
    </row>
    <row r="44" spans="1:17" s="58" customFormat="1" ht="30.95" customHeight="1" x14ac:dyDescent="0.35">
      <c r="A44" s="56"/>
      <c r="B44" s="59"/>
      <c r="C44" s="86" t="s">
        <v>5</v>
      </c>
      <c r="D44" s="86"/>
      <c r="E44" s="86"/>
      <c r="F44" s="86"/>
      <c r="G44" s="86"/>
      <c r="H44" s="111"/>
      <c r="I44" s="86"/>
      <c r="J44" s="86"/>
      <c r="K44" s="86"/>
      <c r="L44" s="86"/>
      <c r="M44" s="86"/>
      <c r="N44" s="111"/>
      <c r="O44" s="60"/>
      <c r="P44" s="60"/>
      <c r="Q44" s="56"/>
    </row>
    <row r="45" spans="1:17" s="58" customFormat="1" ht="16.7" customHeight="1" x14ac:dyDescent="0.35">
      <c r="A45" s="56"/>
      <c r="B45" s="59"/>
      <c r="C45" s="87" t="s">
        <v>12</v>
      </c>
      <c r="D45" s="86"/>
      <c r="E45" s="86"/>
      <c r="F45" s="86"/>
      <c r="G45" s="86"/>
      <c r="H45" s="110" t="s">
        <v>41</v>
      </c>
      <c r="I45" s="86"/>
      <c r="J45" s="86"/>
      <c r="K45" s="86"/>
      <c r="L45" s="86"/>
      <c r="M45" s="86"/>
      <c r="N45" s="110"/>
      <c r="O45" s="60"/>
      <c r="P45" s="60"/>
      <c r="Q45" s="56"/>
    </row>
    <row r="46" spans="1:17" s="58" customFormat="1" ht="16.7" customHeight="1" x14ac:dyDescent="0.35">
      <c r="A46" s="56"/>
      <c r="B46" s="59"/>
      <c r="C46" s="112" t="s">
        <v>13</v>
      </c>
      <c r="D46" s="86"/>
      <c r="E46" s="86"/>
      <c r="F46" s="86"/>
      <c r="G46" s="86"/>
      <c r="H46" s="110" t="s">
        <v>42</v>
      </c>
      <c r="I46" s="86"/>
      <c r="J46" s="86"/>
      <c r="K46" s="86"/>
      <c r="L46" s="86"/>
      <c r="M46" s="86"/>
      <c r="N46" s="110"/>
      <c r="O46" s="60"/>
      <c r="P46" s="60"/>
      <c r="Q46" s="56"/>
    </row>
    <row r="47" spans="1:17" ht="16.7" customHeight="1" x14ac:dyDescent="0.35">
      <c r="A47" s="56"/>
      <c r="B47" s="59"/>
      <c r="C47" s="112" t="s">
        <v>6</v>
      </c>
      <c r="D47" s="88"/>
      <c r="E47" s="88"/>
      <c r="F47" s="88"/>
      <c r="G47" s="88"/>
      <c r="H47" s="110" t="s">
        <v>7</v>
      </c>
      <c r="I47" s="88"/>
      <c r="J47" s="88"/>
      <c r="K47" s="88"/>
      <c r="L47" s="88"/>
      <c r="M47" s="88"/>
      <c r="N47" s="110"/>
      <c r="O47" s="60"/>
      <c r="P47" s="60"/>
      <c r="Q47" s="56"/>
    </row>
    <row r="48" spans="1:17" ht="16.7" customHeight="1" x14ac:dyDescent="0.35">
      <c r="A48" s="56"/>
      <c r="B48" s="59"/>
      <c r="C48" s="112"/>
      <c r="D48" s="88"/>
      <c r="E48" s="88"/>
      <c r="F48" s="88"/>
      <c r="G48" s="88"/>
      <c r="I48" s="88"/>
      <c r="J48" s="88"/>
      <c r="K48" s="88"/>
      <c r="L48" s="88"/>
      <c r="M48" s="88"/>
      <c r="N48" s="85"/>
      <c r="O48" s="112" t="s">
        <v>43</v>
      </c>
      <c r="P48" s="60"/>
      <c r="Q48" s="56"/>
    </row>
    <row r="49" spans="1:17" ht="16.7" customHeight="1" x14ac:dyDescent="0.35">
      <c r="A49" s="56"/>
      <c r="B49" s="59"/>
      <c r="C49" s="112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113"/>
      <c r="O49" s="60"/>
      <c r="P49" s="60"/>
      <c r="Q49" s="56"/>
    </row>
    <row r="50" spans="1:17" s="57" customFormat="1" ht="9.1999999999999993" customHeight="1" x14ac:dyDescent="0.35">
      <c r="A50" s="56"/>
      <c r="B50" s="5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08"/>
      <c r="O50" s="59"/>
      <c r="P50" s="59"/>
      <c r="Q50" s="56"/>
    </row>
    <row r="51" spans="1:17" s="57" customFormat="1" ht="399.9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N5:N7 N1:N2 A1:B1048576 D1:M7 C1:C40 C51:M65536 C44 N44 N50:N65536 G22:G24 C46:C49 E9:G13 H44 D9:D14 H9:M14 N9:N19 Q1:IV1048576 O1:P19 D44:G49 I44:M49 H49 D25:G41 I25:N41 H25:H40 O25:P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N22:N24 E17:F18 E14:G14 E22:F24 H22:I24 K22:K24">
      <formula1>0</formula1>
      <formula2>10000</formula2>
    </dataValidation>
  </dataValidations>
  <hyperlinks>
    <hyperlink ref="H47" r:id="rId1" display="mailto:info@megazyme.com"/>
    <hyperlink ref="H43" r:id="rId2" display="http://www.megazyme.com/"/>
    <hyperlink ref="H46" r:id="rId3"/>
    <hyperlink ref="H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D6" sqref="D6"/>
    </sheetView>
  </sheetViews>
  <sheetFormatPr defaultColWidth="12.28515625" defaultRowHeight="15" x14ac:dyDescent="0.3"/>
  <cols>
    <col min="1" max="2" width="1.7109375" style="2" customWidth="1"/>
    <col min="3" max="3" width="4.85546875" style="2" customWidth="1"/>
    <col min="4" max="4" width="16.28515625" style="2" customWidth="1"/>
    <col min="5" max="9" width="10.85546875" style="2" customWidth="1"/>
    <col min="10" max="10" width="1.85546875" style="2" customWidth="1"/>
    <col min="11" max="11" width="10.42578125" style="2" hidden="1" customWidth="1"/>
    <col min="12" max="12" width="10.85546875" style="2" customWidth="1"/>
    <col min="13" max="13" width="10.42578125" style="2" hidden="1" customWidth="1"/>
    <col min="14" max="14" width="10.85546875" style="2" customWidth="1"/>
    <col min="15" max="15" width="1.85546875" style="2" customWidth="1"/>
    <col min="16" max="16" width="10.85546875" style="2" customWidth="1"/>
    <col min="17" max="17" width="9.85546875" style="2" hidden="1" customWidth="1"/>
    <col min="18" max="18" width="10.85546875" style="2" customWidth="1"/>
    <col min="19" max="19" width="2.42578125" style="2" customWidth="1"/>
    <col min="20" max="20" width="200.7109375" style="2" customWidth="1"/>
    <col min="21" max="16384" width="12.28515625" style="2"/>
  </cols>
  <sheetData>
    <row r="1" spans="1:20" ht="7.7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03.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"/>
    </row>
    <row r="3" spans="1:20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8"/>
    </row>
    <row r="4" spans="1:20" x14ac:dyDescent="0.3">
      <c r="A4" s="9"/>
      <c r="B4" s="5"/>
      <c r="C4" s="6"/>
      <c r="D4" s="6" t="s">
        <v>20</v>
      </c>
      <c r="E4" s="124"/>
      <c r="F4" s="125"/>
      <c r="G4" s="126"/>
      <c r="H4" s="5"/>
      <c r="I4" s="5"/>
      <c r="J4" s="5"/>
      <c r="K4" s="5"/>
      <c r="L4" s="21"/>
      <c r="M4" s="21"/>
      <c r="N4" s="21"/>
      <c r="O4" s="5"/>
      <c r="P4" s="21"/>
      <c r="Q4" s="5"/>
      <c r="R4" s="5"/>
      <c r="S4" s="5"/>
      <c r="T4" s="8"/>
    </row>
    <row r="5" spans="1:20" ht="15.2" customHeight="1" x14ac:dyDescent="0.3">
      <c r="A5" s="9"/>
      <c r="B5" s="5"/>
      <c r="C5" s="5"/>
      <c r="D5" s="5"/>
      <c r="E5" s="5"/>
      <c r="F5" s="5"/>
      <c r="G5" s="5"/>
      <c r="H5" s="5"/>
      <c r="I5" s="5"/>
      <c r="K5" s="48"/>
      <c r="L5" s="5"/>
      <c r="M5" s="5"/>
      <c r="N5" s="5"/>
      <c r="O5" s="5"/>
      <c r="P5" s="5"/>
      <c r="Q5" s="5"/>
      <c r="R5" s="11"/>
      <c r="S5" s="5"/>
      <c r="T5" s="8"/>
    </row>
    <row r="6" spans="1:20" x14ac:dyDescent="0.3">
      <c r="A6" s="9"/>
      <c r="B6" s="5"/>
      <c r="C6" s="5"/>
      <c r="E6" s="6" t="s">
        <v>21</v>
      </c>
      <c r="G6" s="5"/>
      <c r="H6" s="5"/>
      <c r="I6" s="5"/>
      <c r="J6" s="5"/>
      <c r="K6" s="48"/>
      <c r="L6" s="5"/>
      <c r="M6" s="5"/>
      <c r="N6" s="5"/>
      <c r="O6" s="5"/>
      <c r="P6" s="5"/>
      <c r="Q6" s="5"/>
      <c r="R6" s="11"/>
      <c r="S6" s="5"/>
      <c r="T6" s="8"/>
    </row>
    <row r="7" spans="1:20" ht="19.5" x14ac:dyDescent="0.4">
      <c r="A7" s="9"/>
      <c r="B7" s="5"/>
      <c r="C7" s="4"/>
      <c r="D7" s="4"/>
      <c r="E7" s="80" t="s">
        <v>18</v>
      </c>
      <c r="F7" s="80" t="s">
        <v>19</v>
      </c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8"/>
    </row>
    <row r="8" spans="1:20" x14ac:dyDescent="0.3">
      <c r="A8" s="9"/>
      <c r="B8" s="5"/>
      <c r="C8" s="4"/>
      <c r="D8" s="4">
        <v>1</v>
      </c>
      <c r="E8" s="23">
        <v>0.04</v>
      </c>
      <c r="F8" s="23">
        <v>0.12</v>
      </c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8"/>
    </row>
    <row r="9" spans="1:20" x14ac:dyDescent="0.3">
      <c r="A9" s="9"/>
      <c r="B9" s="5"/>
      <c r="C9" s="4"/>
      <c r="D9" s="4">
        <v>2</v>
      </c>
      <c r="E9" s="23">
        <v>0.06</v>
      </c>
      <c r="F9" s="23">
        <v>0.08</v>
      </c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8"/>
    </row>
    <row r="10" spans="1:20" x14ac:dyDescent="0.3">
      <c r="A10" s="9"/>
      <c r="B10" s="5"/>
      <c r="C10" s="4"/>
      <c r="D10" s="4"/>
      <c r="E10" s="114">
        <f>IF(ISERROR((A1_blank_1+A1_blank_2)/COUNT(E8:E9)),0,(A1_blank_1+A1_blank_2)/COUNT(E8:E9))</f>
        <v>0.05</v>
      </c>
      <c r="F10" s="114">
        <f>IF(ISERROR((A2_blank_1+A2_blank_2)/COUNT(F8:F9)),0,(A2_blank_1+A2_blank_2)/COUNT(F8:F9))</f>
        <v>0.1</v>
      </c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8"/>
    </row>
    <row r="11" spans="1:20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</row>
    <row r="12" spans="1:20" s="3" customFormat="1" x14ac:dyDescent="0.3">
      <c r="A12" s="9"/>
      <c r="B12" s="5"/>
      <c r="D12" s="5"/>
      <c r="E12" s="6" t="s">
        <v>22</v>
      </c>
      <c r="F12" s="5"/>
      <c r="G12" s="5"/>
      <c r="H12" s="5"/>
      <c r="I12" s="5"/>
      <c r="J12" s="5"/>
      <c r="K12" s="5"/>
      <c r="L12" s="6" t="s">
        <v>1</v>
      </c>
      <c r="M12" s="5"/>
      <c r="N12" s="63"/>
      <c r="O12" s="5"/>
      <c r="P12" s="5"/>
      <c r="Q12" s="5"/>
      <c r="R12" s="5"/>
      <c r="S12" s="5"/>
      <c r="T12" s="8"/>
    </row>
    <row r="13" spans="1:20" s="18" customFormat="1" ht="57" customHeight="1" x14ac:dyDescent="0.3">
      <c r="A13" s="13"/>
      <c r="B13" s="14"/>
      <c r="C13" s="15"/>
      <c r="D13" s="12" t="s">
        <v>0</v>
      </c>
      <c r="E13" s="79" t="s">
        <v>18</v>
      </c>
      <c r="F13" s="79" t="s">
        <v>19</v>
      </c>
      <c r="G13" s="79" t="s">
        <v>32</v>
      </c>
      <c r="H13" s="20" t="s">
        <v>24</v>
      </c>
      <c r="I13" s="20" t="s">
        <v>25</v>
      </c>
      <c r="J13" s="81"/>
      <c r="K13" s="115" t="s">
        <v>33</v>
      </c>
      <c r="L13" s="32" t="s">
        <v>37</v>
      </c>
      <c r="M13" s="115" t="s">
        <v>34</v>
      </c>
      <c r="N13" s="32" t="s">
        <v>38</v>
      </c>
      <c r="O13" s="81"/>
      <c r="P13" s="20" t="s">
        <v>2</v>
      </c>
      <c r="Q13" s="115" t="s">
        <v>35</v>
      </c>
      <c r="R13" s="32" t="s">
        <v>39</v>
      </c>
      <c r="S13" s="16"/>
      <c r="T13" s="17"/>
    </row>
    <row r="14" spans="1:20" x14ac:dyDescent="0.3">
      <c r="A14" s="9"/>
      <c r="B14" s="5"/>
      <c r="C14" s="1">
        <v>1</v>
      </c>
      <c r="D14" s="22" t="s">
        <v>40</v>
      </c>
      <c r="E14" s="23"/>
      <c r="F14" s="23"/>
      <c r="G14" s="66" t="str">
        <f>IF(ISNUMBER('Creep Calculation'!E11),'Creep Calculation'!E11,"")</f>
        <v/>
      </c>
      <c r="H14" s="68">
        <v>0.1</v>
      </c>
      <c r="I14" s="22">
        <v>1</v>
      </c>
      <c r="J14" s="7"/>
      <c r="K14" s="116">
        <f>(IF(ISNUMBER(G14),G14,A2_sample)-A1_sample)-(A2_blank_ave-A1_blank_ave)</f>
        <v>-0.05</v>
      </c>
      <c r="L14" s="19" t="str">
        <f>IF(OR(ISBLANK(A1_sample),AND(ISBLANK(A2_sample),G14=""),A1_blank_ave=0,A2_blank_ave=0),"",Change_absorbance)</f>
        <v/>
      </c>
      <c r="M14" s="116">
        <f>0.02627*K14*Dilution/Sample_volume</f>
        <v>-1.3135000000000001E-2</v>
      </c>
      <c r="N14" s="69" t="str">
        <f>IF(OR(ISBLANK(A1_sample),AND(ISBLANK(A2_sample),G14=""),A1_blank_ave=0,A2_blank_ave=0),"",Concentration_gL)</f>
        <v/>
      </c>
      <c r="O14" s="7"/>
      <c r="P14" s="67"/>
      <c r="Q14" s="116" t="e">
        <f>Concentration_gL*100/Sample_con_gL</f>
        <v>#DIV/0!</v>
      </c>
      <c r="R14" s="69" t="str">
        <f>IF(ISERROR(Concentration_gg),"",Concentration_gg)</f>
        <v/>
      </c>
      <c r="S14" s="5"/>
      <c r="T14" s="8"/>
    </row>
    <row r="15" spans="1:20" x14ac:dyDescent="0.3">
      <c r="A15" s="9"/>
      <c r="B15" s="5"/>
      <c r="C15" s="1">
        <v>2</v>
      </c>
      <c r="D15" s="22"/>
      <c r="E15" s="23"/>
      <c r="F15" s="23"/>
      <c r="G15" s="66" t="str">
        <f>IF(ISNUMBER('Creep Calculation'!E12),'Creep Calculation'!E12,"")</f>
        <v/>
      </c>
      <c r="H15" s="68">
        <v>0.1</v>
      </c>
      <c r="I15" s="22">
        <v>1</v>
      </c>
      <c r="J15" s="7"/>
      <c r="K15" s="116">
        <f t="shared" ref="K15:K33" si="0">(IF(ISNUMBER(G15),G15,A2_sample)-A1_sample)-(A2_blank_ave-A1_blank_ave)</f>
        <v>-0.05</v>
      </c>
      <c r="L15" s="19" t="str">
        <f t="shared" ref="L15:L33" si="1">IF(OR(ISBLANK(A1_sample),AND(ISBLANK(A2_sample),G15=""),A1_blank_ave=0,A2_blank_ave=0),"",Change_absorbance)</f>
        <v/>
      </c>
      <c r="M15" s="116">
        <f t="shared" ref="M15:M33" si="2">0.02627*K15*Dilution/Sample_volume</f>
        <v>-1.3135000000000001E-2</v>
      </c>
      <c r="N15" s="69" t="str">
        <f t="shared" ref="N15:N33" si="3">IF(OR(ISBLANK(A1_sample),AND(ISBLANK(A2_sample),G15=""),A1_blank_ave=0,A2_blank_ave=0),"",Concentration_gL)</f>
        <v/>
      </c>
      <c r="O15" s="7"/>
      <c r="P15" s="67"/>
      <c r="Q15" s="116" t="e">
        <f t="shared" ref="Q15:Q33" si="4">Concentration_gL*100/Sample_con_gL</f>
        <v>#DIV/0!</v>
      </c>
      <c r="R15" s="69" t="str">
        <f t="shared" ref="R15:R33" si="5">IF(ISERROR(Concentration_gg),"",Concentration_gg)</f>
        <v/>
      </c>
      <c r="S15" s="5"/>
      <c r="T15" s="8"/>
    </row>
    <row r="16" spans="1:20" x14ac:dyDescent="0.3">
      <c r="A16" s="9"/>
      <c r="B16" s="5"/>
      <c r="C16" s="1">
        <v>3</v>
      </c>
      <c r="D16" s="22"/>
      <c r="E16" s="23"/>
      <c r="F16" s="23"/>
      <c r="G16" s="66" t="str">
        <f>IF(ISNUMBER('Creep Calculation'!E13),'Creep Calculation'!E13,"")</f>
        <v/>
      </c>
      <c r="H16" s="68">
        <v>0.1</v>
      </c>
      <c r="I16" s="22">
        <v>1</v>
      </c>
      <c r="J16" s="7"/>
      <c r="K16" s="116">
        <f t="shared" si="0"/>
        <v>-0.05</v>
      </c>
      <c r="L16" s="19" t="str">
        <f t="shared" si="1"/>
        <v/>
      </c>
      <c r="M16" s="116">
        <f t="shared" si="2"/>
        <v>-1.3135000000000001E-2</v>
      </c>
      <c r="N16" s="69" t="str">
        <f t="shared" si="3"/>
        <v/>
      </c>
      <c r="O16" s="7"/>
      <c r="P16" s="67"/>
      <c r="Q16" s="116" t="e">
        <f t="shared" si="4"/>
        <v>#DIV/0!</v>
      </c>
      <c r="R16" s="69" t="str">
        <f t="shared" si="5"/>
        <v/>
      </c>
      <c r="S16" s="5"/>
      <c r="T16" s="8"/>
    </row>
    <row r="17" spans="1:20" x14ac:dyDescent="0.3">
      <c r="A17" s="9"/>
      <c r="B17" s="5"/>
      <c r="C17" s="1">
        <v>4</v>
      </c>
      <c r="D17" s="22"/>
      <c r="E17" s="23"/>
      <c r="F17" s="23"/>
      <c r="G17" s="66" t="str">
        <f>IF(ISNUMBER('Creep Calculation'!E14),'Creep Calculation'!E14,"")</f>
        <v/>
      </c>
      <c r="H17" s="68">
        <v>0.1</v>
      </c>
      <c r="I17" s="22">
        <v>1</v>
      </c>
      <c r="J17" s="7"/>
      <c r="K17" s="116">
        <f t="shared" si="0"/>
        <v>-0.05</v>
      </c>
      <c r="L17" s="19" t="str">
        <f t="shared" si="1"/>
        <v/>
      </c>
      <c r="M17" s="116">
        <f t="shared" si="2"/>
        <v>-1.3135000000000001E-2</v>
      </c>
      <c r="N17" s="69" t="str">
        <f t="shared" si="3"/>
        <v/>
      </c>
      <c r="O17" s="7"/>
      <c r="P17" s="67"/>
      <c r="Q17" s="116" t="e">
        <f t="shared" si="4"/>
        <v>#DIV/0!</v>
      </c>
      <c r="R17" s="69" t="str">
        <f t="shared" si="5"/>
        <v/>
      </c>
      <c r="S17" s="5"/>
      <c r="T17" s="8"/>
    </row>
    <row r="18" spans="1:20" x14ac:dyDescent="0.3">
      <c r="A18" s="9"/>
      <c r="B18" s="5"/>
      <c r="C18" s="1">
        <v>5</v>
      </c>
      <c r="D18" s="22"/>
      <c r="E18" s="23"/>
      <c r="F18" s="23"/>
      <c r="G18" s="66" t="str">
        <f>IF(ISNUMBER('Creep Calculation'!E15),'Creep Calculation'!E15,"")</f>
        <v/>
      </c>
      <c r="H18" s="68">
        <v>0.1</v>
      </c>
      <c r="I18" s="22">
        <v>1</v>
      </c>
      <c r="J18" s="7"/>
      <c r="K18" s="116">
        <f t="shared" si="0"/>
        <v>-0.05</v>
      </c>
      <c r="L18" s="19" t="str">
        <f t="shared" si="1"/>
        <v/>
      </c>
      <c r="M18" s="116">
        <f t="shared" si="2"/>
        <v>-1.3135000000000001E-2</v>
      </c>
      <c r="N18" s="69" t="str">
        <f t="shared" si="3"/>
        <v/>
      </c>
      <c r="O18" s="7"/>
      <c r="P18" s="67"/>
      <c r="Q18" s="116" t="e">
        <f t="shared" si="4"/>
        <v>#DIV/0!</v>
      </c>
      <c r="R18" s="69" t="str">
        <f t="shared" si="5"/>
        <v/>
      </c>
      <c r="S18" s="5"/>
      <c r="T18" s="8"/>
    </row>
    <row r="19" spans="1:20" x14ac:dyDescent="0.3">
      <c r="A19" s="9"/>
      <c r="B19" s="5"/>
      <c r="C19" s="1">
        <v>6</v>
      </c>
      <c r="D19" s="22"/>
      <c r="E19" s="23"/>
      <c r="F19" s="23"/>
      <c r="G19" s="66" t="str">
        <f>IF(ISNUMBER('Creep Calculation'!E16),'Creep Calculation'!E16,"")</f>
        <v/>
      </c>
      <c r="H19" s="68">
        <v>0.1</v>
      </c>
      <c r="I19" s="22">
        <v>1</v>
      </c>
      <c r="J19" s="7"/>
      <c r="K19" s="116">
        <f t="shared" si="0"/>
        <v>-0.05</v>
      </c>
      <c r="L19" s="19" t="str">
        <f t="shared" si="1"/>
        <v/>
      </c>
      <c r="M19" s="116">
        <f t="shared" si="2"/>
        <v>-1.3135000000000001E-2</v>
      </c>
      <c r="N19" s="69" t="str">
        <f t="shared" si="3"/>
        <v/>
      </c>
      <c r="O19" s="7"/>
      <c r="P19" s="67"/>
      <c r="Q19" s="116" t="e">
        <f t="shared" si="4"/>
        <v>#DIV/0!</v>
      </c>
      <c r="R19" s="69" t="str">
        <f t="shared" si="5"/>
        <v/>
      </c>
      <c r="S19" s="5"/>
      <c r="T19" s="8"/>
    </row>
    <row r="20" spans="1:20" x14ac:dyDescent="0.3">
      <c r="A20" s="9"/>
      <c r="B20" s="5"/>
      <c r="C20" s="1">
        <v>7</v>
      </c>
      <c r="D20" s="22"/>
      <c r="E20" s="23"/>
      <c r="F20" s="23"/>
      <c r="G20" s="66" t="str">
        <f>IF(ISNUMBER('Creep Calculation'!E17),'Creep Calculation'!E17,"")</f>
        <v/>
      </c>
      <c r="H20" s="68">
        <v>0.1</v>
      </c>
      <c r="I20" s="22">
        <v>1</v>
      </c>
      <c r="J20" s="7"/>
      <c r="K20" s="116">
        <f t="shared" si="0"/>
        <v>-0.05</v>
      </c>
      <c r="L20" s="19" t="str">
        <f t="shared" si="1"/>
        <v/>
      </c>
      <c r="M20" s="116">
        <f t="shared" si="2"/>
        <v>-1.3135000000000001E-2</v>
      </c>
      <c r="N20" s="69" t="str">
        <f t="shared" si="3"/>
        <v/>
      </c>
      <c r="O20" s="7"/>
      <c r="P20" s="67"/>
      <c r="Q20" s="116" t="e">
        <f t="shared" si="4"/>
        <v>#DIV/0!</v>
      </c>
      <c r="R20" s="69" t="str">
        <f t="shared" si="5"/>
        <v/>
      </c>
      <c r="S20" s="5"/>
      <c r="T20" s="8"/>
    </row>
    <row r="21" spans="1:20" x14ac:dyDescent="0.3">
      <c r="A21" s="9"/>
      <c r="B21" s="5"/>
      <c r="C21" s="1">
        <v>8</v>
      </c>
      <c r="D21" s="22"/>
      <c r="E21" s="23"/>
      <c r="F21" s="23"/>
      <c r="G21" s="66" t="str">
        <f>IF(ISNUMBER('Creep Calculation'!E18),'Creep Calculation'!E18,"")</f>
        <v/>
      </c>
      <c r="H21" s="68">
        <v>0.1</v>
      </c>
      <c r="I21" s="22">
        <v>1</v>
      </c>
      <c r="J21" s="7"/>
      <c r="K21" s="116">
        <f t="shared" si="0"/>
        <v>-0.05</v>
      </c>
      <c r="L21" s="19" t="str">
        <f t="shared" si="1"/>
        <v/>
      </c>
      <c r="M21" s="116">
        <f t="shared" si="2"/>
        <v>-1.3135000000000001E-2</v>
      </c>
      <c r="N21" s="69" t="str">
        <f t="shared" si="3"/>
        <v/>
      </c>
      <c r="O21" s="7"/>
      <c r="P21" s="67"/>
      <c r="Q21" s="116" t="e">
        <f t="shared" si="4"/>
        <v>#DIV/0!</v>
      </c>
      <c r="R21" s="69" t="str">
        <f t="shared" si="5"/>
        <v/>
      </c>
      <c r="S21" s="5"/>
      <c r="T21" s="8"/>
    </row>
    <row r="22" spans="1:20" x14ac:dyDescent="0.3">
      <c r="A22" s="9"/>
      <c r="B22" s="5"/>
      <c r="C22" s="1">
        <v>9</v>
      </c>
      <c r="D22" s="22"/>
      <c r="E22" s="23"/>
      <c r="F22" s="23"/>
      <c r="G22" s="66" t="str">
        <f>IF(ISNUMBER('Creep Calculation'!E19),'Creep Calculation'!E19,"")</f>
        <v/>
      </c>
      <c r="H22" s="68">
        <v>0.1</v>
      </c>
      <c r="I22" s="22">
        <v>1</v>
      </c>
      <c r="J22" s="7"/>
      <c r="K22" s="116">
        <f t="shared" si="0"/>
        <v>-0.05</v>
      </c>
      <c r="L22" s="19" t="str">
        <f t="shared" si="1"/>
        <v/>
      </c>
      <c r="M22" s="116">
        <f t="shared" si="2"/>
        <v>-1.3135000000000001E-2</v>
      </c>
      <c r="N22" s="69" t="str">
        <f t="shared" si="3"/>
        <v/>
      </c>
      <c r="O22" s="7"/>
      <c r="P22" s="67"/>
      <c r="Q22" s="116" t="e">
        <f t="shared" si="4"/>
        <v>#DIV/0!</v>
      </c>
      <c r="R22" s="69" t="str">
        <f t="shared" si="5"/>
        <v/>
      </c>
      <c r="S22" s="5"/>
      <c r="T22" s="8"/>
    </row>
    <row r="23" spans="1:20" x14ac:dyDescent="0.3">
      <c r="A23" s="9"/>
      <c r="B23" s="5"/>
      <c r="C23" s="1">
        <v>10</v>
      </c>
      <c r="D23" s="22"/>
      <c r="E23" s="23"/>
      <c r="F23" s="23"/>
      <c r="G23" s="66" t="str">
        <f>IF(ISNUMBER('Creep Calculation'!E20),'Creep Calculation'!E20,"")</f>
        <v/>
      </c>
      <c r="H23" s="68">
        <v>0.1</v>
      </c>
      <c r="I23" s="22">
        <v>1</v>
      </c>
      <c r="J23" s="7"/>
      <c r="K23" s="116">
        <f t="shared" si="0"/>
        <v>-0.05</v>
      </c>
      <c r="L23" s="19" t="str">
        <f t="shared" si="1"/>
        <v/>
      </c>
      <c r="M23" s="116">
        <f t="shared" si="2"/>
        <v>-1.3135000000000001E-2</v>
      </c>
      <c r="N23" s="69" t="str">
        <f t="shared" si="3"/>
        <v/>
      </c>
      <c r="O23" s="7"/>
      <c r="P23" s="67"/>
      <c r="Q23" s="116" t="e">
        <f t="shared" si="4"/>
        <v>#DIV/0!</v>
      </c>
      <c r="R23" s="69" t="str">
        <f t="shared" si="5"/>
        <v/>
      </c>
      <c r="S23" s="5"/>
      <c r="T23" s="8"/>
    </row>
    <row r="24" spans="1:20" x14ac:dyDescent="0.3">
      <c r="A24" s="9"/>
      <c r="B24" s="5"/>
      <c r="C24" s="1">
        <v>11</v>
      </c>
      <c r="D24" s="22"/>
      <c r="E24" s="23"/>
      <c r="F24" s="23"/>
      <c r="G24" s="66" t="str">
        <f>IF(ISNUMBER('Creep Calculation'!E21),'Creep Calculation'!E21,"")</f>
        <v/>
      </c>
      <c r="H24" s="68">
        <v>0.1</v>
      </c>
      <c r="I24" s="22">
        <v>1</v>
      </c>
      <c r="J24" s="7"/>
      <c r="K24" s="116">
        <f t="shared" si="0"/>
        <v>-0.05</v>
      </c>
      <c r="L24" s="19" t="str">
        <f t="shared" si="1"/>
        <v/>
      </c>
      <c r="M24" s="116">
        <f t="shared" si="2"/>
        <v>-1.3135000000000001E-2</v>
      </c>
      <c r="N24" s="69" t="str">
        <f t="shared" si="3"/>
        <v/>
      </c>
      <c r="O24" s="7"/>
      <c r="P24" s="67"/>
      <c r="Q24" s="116" t="e">
        <f t="shared" si="4"/>
        <v>#DIV/0!</v>
      </c>
      <c r="R24" s="69" t="str">
        <f t="shared" si="5"/>
        <v/>
      </c>
      <c r="S24" s="5"/>
      <c r="T24" s="8"/>
    </row>
    <row r="25" spans="1:20" x14ac:dyDescent="0.3">
      <c r="A25" s="9"/>
      <c r="B25" s="5"/>
      <c r="C25" s="1">
        <v>12</v>
      </c>
      <c r="D25" s="22"/>
      <c r="E25" s="23"/>
      <c r="F25" s="23"/>
      <c r="G25" s="66" t="str">
        <f>IF(ISNUMBER('Creep Calculation'!E22),'Creep Calculation'!E22,"")</f>
        <v/>
      </c>
      <c r="H25" s="68">
        <v>0.1</v>
      </c>
      <c r="I25" s="22">
        <v>1</v>
      </c>
      <c r="J25" s="7"/>
      <c r="K25" s="116">
        <f t="shared" si="0"/>
        <v>-0.05</v>
      </c>
      <c r="L25" s="19" t="str">
        <f t="shared" si="1"/>
        <v/>
      </c>
      <c r="M25" s="116">
        <f t="shared" si="2"/>
        <v>-1.3135000000000001E-2</v>
      </c>
      <c r="N25" s="69" t="str">
        <f t="shared" si="3"/>
        <v/>
      </c>
      <c r="O25" s="7"/>
      <c r="P25" s="67"/>
      <c r="Q25" s="116" t="e">
        <f t="shared" si="4"/>
        <v>#DIV/0!</v>
      </c>
      <c r="R25" s="69" t="str">
        <f t="shared" si="5"/>
        <v/>
      </c>
      <c r="S25" s="5"/>
      <c r="T25" s="8"/>
    </row>
    <row r="26" spans="1:20" x14ac:dyDescent="0.3">
      <c r="A26" s="9"/>
      <c r="B26" s="5"/>
      <c r="C26" s="1">
        <v>13</v>
      </c>
      <c r="D26" s="22"/>
      <c r="E26" s="23"/>
      <c r="F26" s="23"/>
      <c r="G26" s="66" t="str">
        <f>IF(ISNUMBER('Creep Calculation'!E23),'Creep Calculation'!E23,"")</f>
        <v/>
      </c>
      <c r="H26" s="68">
        <v>0.1</v>
      </c>
      <c r="I26" s="22">
        <v>1</v>
      </c>
      <c r="J26" s="7"/>
      <c r="K26" s="116">
        <f t="shared" si="0"/>
        <v>-0.05</v>
      </c>
      <c r="L26" s="19" t="str">
        <f t="shared" si="1"/>
        <v/>
      </c>
      <c r="M26" s="116">
        <f t="shared" si="2"/>
        <v>-1.3135000000000001E-2</v>
      </c>
      <c r="N26" s="69" t="str">
        <f t="shared" si="3"/>
        <v/>
      </c>
      <c r="O26" s="7"/>
      <c r="P26" s="67"/>
      <c r="Q26" s="116" t="e">
        <f t="shared" si="4"/>
        <v>#DIV/0!</v>
      </c>
      <c r="R26" s="69" t="str">
        <f t="shared" si="5"/>
        <v/>
      </c>
      <c r="S26" s="5"/>
      <c r="T26" s="8"/>
    </row>
    <row r="27" spans="1:20" x14ac:dyDescent="0.3">
      <c r="A27" s="9"/>
      <c r="B27" s="5"/>
      <c r="C27" s="1">
        <v>14</v>
      </c>
      <c r="D27" s="22"/>
      <c r="E27" s="23"/>
      <c r="F27" s="23"/>
      <c r="G27" s="66" t="str">
        <f>IF(ISNUMBER('Creep Calculation'!E24),'Creep Calculation'!E24,"")</f>
        <v/>
      </c>
      <c r="H27" s="68">
        <v>0.1</v>
      </c>
      <c r="I27" s="22">
        <v>1</v>
      </c>
      <c r="J27" s="7"/>
      <c r="K27" s="116">
        <f t="shared" si="0"/>
        <v>-0.05</v>
      </c>
      <c r="L27" s="19" t="str">
        <f t="shared" si="1"/>
        <v/>
      </c>
      <c r="M27" s="116">
        <f t="shared" si="2"/>
        <v>-1.3135000000000001E-2</v>
      </c>
      <c r="N27" s="69" t="str">
        <f t="shared" si="3"/>
        <v/>
      </c>
      <c r="O27" s="7"/>
      <c r="P27" s="67"/>
      <c r="Q27" s="116" t="e">
        <f t="shared" si="4"/>
        <v>#DIV/0!</v>
      </c>
      <c r="R27" s="69" t="str">
        <f t="shared" si="5"/>
        <v/>
      </c>
      <c r="S27" s="5"/>
      <c r="T27" s="8"/>
    </row>
    <row r="28" spans="1:20" x14ac:dyDescent="0.3">
      <c r="A28" s="9"/>
      <c r="B28" s="5"/>
      <c r="C28" s="1">
        <v>15</v>
      </c>
      <c r="D28" s="22"/>
      <c r="E28" s="23"/>
      <c r="F28" s="23"/>
      <c r="G28" s="66" t="str">
        <f>IF(ISNUMBER('Creep Calculation'!E25),'Creep Calculation'!E25,"")</f>
        <v/>
      </c>
      <c r="H28" s="68">
        <v>0.1</v>
      </c>
      <c r="I28" s="22">
        <v>1</v>
      </c>
      <c r="J28" s="7"/>
      <c r="K28" s="116">
        <f t="shared" si="0"/>
        <v>-0.05</v>
      </c>
      <c r="L28" s="19" t="str">
        <f t="shared" si="1"/>
        <v/>
      </c>
      <c r="M28" s="116">
        <f t="shared" si="2"/>
        <v>-1.3135000000000001E-2</v>
      </c>
      <c r="N28" s="69" t="str">
        <f t="shared" si="3"/>
        <v/>
      </c>
      <c r="O28" s="7"/>
      <c r="P28" s="67"/>
      <c r="Q28" s="116" t="e">
        <f t="shared" si="4"/>
        <v>#DIV/0!</v>
      </c>
      <c r="R28" s="69" t="str">
        <f t="shared" si="5"/>
        <v/>
      </c>
      <c r="S28" s="5"/>
      <c r="T28" s="8"/>
    </row>
    <row r="29" spans="1:20" x14ac:dyDescent="0.3">
      <c r="A29" s="9"/>
      <c r="B29" s="5"/>
      <c r="C29" s="1">
        <v>16</v>
      </c>
      <c r="D29" s="22"/>
      <c r="E29" s="23"/>
      <c r="F29" s="23"/>
      <c r="G29" s="66" t="str">
        <f>IF(ISNUMBER('Creep Calculation'!E26),'Creep Calculation'!E26,"")</f>
        <v/>
      </c>
      <c r="H29" s="68">
        <v>0.1</v>
      </c>
      <c r="I29" s="22">
        <v>1</v>
      </c>
      <c r="J29" s="7"/>
      <c r="K29" s="116">
        <f t="shared" si="0"/>
        <v>-0.05</v>
      </c>
      <c r="L29" s="19" t="str">
        <f t="shared" si="1"/>
        <v/>
      </c>
      <c r="M29" s="116">
        <f t="shared" si="2"/>
        <v>-1.3135000000000001E-2</v>
      </c>
      <c r="N29" s="69" t="str">
        <f t="shared" si="3"/>
        <v/>
      </c>
      <c r="O29" s="7"/>
      <c r="P29" s="67"/>
      <c r="Q29" s="116" t="e">
        <f t="shared" si="4"/>
        <v>#DIV/0!</v>
      </c>
      <c r="R29" s="69" t="str">
        <f t="shared" si="5"/>
        <v/>
      </c>
      <c r="S29" s="5"/>
      <c r="T29" s="8"/>
    </row>
    <row r="30" spans="1:20" x14ac:dyDescent="0.3">
      <c r="A30" s="9"/>
      <c r="B30" s="5"/>
      <c r="C30" s="1">
        <v>17</v>
      </c>
      <c r="D30" s="22"/>
      <c r="E30" s="23"/>
      <c r="F30" s="23"/>
      <c r="G30" s="66" t="str">
        <f>IF(ISNUMBER('Creep Calculation'!E27),'Creep Calculation'!E27,"")</f>
        <v/>
      </c>
      <c r="H30" s="68">
        <v>0.1</v>
      </c>
      <c r="I30" s="22">
        <v>1</v>
      </c>
      <c r="J30" s="7"/>
      <c r="K30" s="116">
        <f t="shared" si="0"/>
        <v>-0.05</v>
      </c>
      <c r="L30" s="19" t="str">
        <f t="shared" si="1"/>
        <v/>
      </c>
      <c r="M30" s="116">
        <f t="shared" si="2"/>
        <v>-1.3135000000000001E-2</v>
      </c>
      <c r="N30" s="69" t="str">
        <f t="shared" si="3"/>
        <v/>
      </c>
      <c r="O30" s="7"/>
      <c r="P30" s="67"/>
      <c r="Q30" s="116" t="e">
        <f t="shared" si="4"/>
        <v>#DIV/0!</v>
      </c>
      <c r="R30" s="69" t="str">
        <f t="shared" si="5"/>
        <v/>
      </c>
      <c r="S30" s="5"/>
      <c r="T30" s="8"/>
    </row>
    <row r="31" spans="1:20" x14ac:dyDescent="0.3">
      <c r="A31" s="9"/>
      <c r="B31" s="5"/>
      <c r="C31" s="1">
        <v>18</v>
      </c>
      <c r="D31" s="22"/>
      <c r="E31" s="23"/>
      <c r="F31" s="23"/>
      <c r="G31" s="66" t="str">
        <f>IF(ISNUMBER('Creep Calculation'!E28),'Creep Calculation'!E28,"")</f>
        <v/>
      </c>
      <c r="H31" s="68">
        <v>0.1</v>
      </c>
      <c r="I31" s="22">
        <v>1</v>
      </c>
      <c r="J31" s="7"/>
      <c r="K31" s="116">
        <f t="shared" si="0"/>
        <v>-0.05</v>
      </c>
      <c r="L31" s="19" t="str">
        <f t="shared" si="1"/>
        <v/>
      </c>
      <c r="M31" s="116">
        <f t="shared" si="2"/>
        <v>-1.3135000000000001E-2</v>
      </c>
      <c r="N31" s="69" t="str">
        <f t="shared" si="3"/>
        <v/>
      </c>
      <c r="O31" s="7"/>
      <c r="P31" s="67"/>
      <c r="Q31" s="116" t="e">
        <f t="shared" si="4"/>
        <v>#DIV/0!</v>
      </c>
      <c r="R31" s="69" t="str">
        <f t="shared" si="5"/>
        <v/>
      </c>
      <c r="S31" s="5"/>
      <c r="T31" s="8"/>
    </row>
    <row r="32" spans="1:20" x14ac:dyDescent="0.3">
      <c r="A32" s="9"/>
      <c r="B32" s="5"/>
      <c r="C32" s="1">
        <v>19</v>
      </c>
      <c r="D32" s="22"/>
      <c r="E32" s="23"/>
      <c r="F32" s="23"/>
      <c r="G32" s="66" t="str">
        <f>IF(ISNUMBER('Creep Calculation'!E29),'Creep Calculation'!E29,"")</f>
        <v/>
      </c>
      <c r="H32" s="68">
        <v>0.1</v>
      </c>
      <c r="I32" s="22">
        <v>1</v>
      </c>
      <c r="J32" s="7"/>
      <c r="K32" s="116">
        <f t="shared" si="0"/>
        <v>-0.05</v>
      </c>
      <c r="L32" s="19" t="str">
        <f t="shared" si="1"/>
        <v/>
      </c>
      <c r="M32" s="116">
        <f t="shared" si="2"/>
        <v>-1.3135000000000001E-2</v>
      </c>
      <c r="N32" s="69" t="str">
        <f t="shared" si="3"/>
        <v/>
      </c>
      <c r="O32" s="7"/>
      <c r="P32" s="67"/>
      <c r="Q32" s="116" t="e">
        <f t="shared" si="4"/>
        <v>#DIV/0!</v>
      </c>
      <c r="R32" s="69" t="str">
        <f t="shared" si="5"/>
        <v/>
      </c>
      <c r="S32" s="5"/>
      <c r="T32" s="8"/>
    </row>
    <row r="33" spans="1:20" x14ac:dyDescent="0.3">
      <c r="A33" s="9"/>
      <c r="B33" s="5"/>
      <c r="C33" s="1">
        <v>20</v>
      </c>
      <c r="D33" s="22"/>
      <c r="E33" s="23"/>
      <c r="F33" s="23"/>
      <c r="G33" s="66" t="str">
        <f>IF(ISNUMBER('Creep Calculation'!E30),'Creep Calculation'!E30,"")</f>
        <v/>
      </c>
      <c r="H33" s="68">
        <v>0.1</v>
      </c>
      <c r="I33" s="22">
        <v>1</v>
      </c>
      <c r="J33" s="7"/>
      <c r="K33" s="116">
        <f t="shared" si="0"/>
        <v>-0.05</v>
      </c>
      <c r="L33" s="19" t="str">
        <f t="shared" si="1"/>
        <v/>
      </c>
      <c r="M33" s="116">
        <f t="shared" si="2"/>
        <v>-1.3135000000000001E-2</v>
      </c>
      <c r="N33" s="69" t="str">
        <f t="shared" si="3"/>
        <v/>
      </c>
      <c r="O33" s="7"/>
      <c r="P33" s="67"/>
      <c r="Q33" s="116" t="e">
        <f t="shared" si="4"/>
        <v>#DIV/0!</v>
      </c>
      <c r="R33" s="69" t="str">
        <f t="shared" si="5"/>
        <v/>
      </c>
      <c r="S33" s="5"/>
      <c r="T33" s="8"/>
    </row>
    <row r="34" spans="1:20" x14ac:dyDescent="0.3">
      <c r="A34" s="9"/>
      <c r="B34" s="5"/>
      <c r="C34" s="5"/>
      <c r="D34" s="64"/>
      <c r="E34" s="65"/>
      <c r="F34" s="65"/>
      <c r="G34" s="65"/>
      <c r="H34" s="65"/>
      <c r="I34" s="65"/>
      <c r="J34" s="5"/>
      <c r="K34" s="5"/>
      <c r="L34" s="48"/>
      <c r="M34" s="48"/>
      <c r="N34" s="48"/>
      <c r="O34" s="5"/>
      <c r="P34" s="65"/>
      <c r="Q34" s="5"/>
      <c r="R34" s="48"/>
      <c r="S34" s="5"/>
      <c r="T34" s="8"/>
    </row>
    <row r="35" spans="1:20" x14ac:dyDescent="0.3">
      <c r="A35" s="9"/>
      <c r="B35" s="5"/>
      <c r="C35" s="5"/>
      <c r="D35" s="64"/>
      <c r="E35" s="65"/>
      <c r="F35" s="65"/>
      <c r="G35" s="65"/>
      <c r="H35" s="65"/>
      <c r="I35" s="65"/>
      <c r="J35" s="5"/>
      <c r="K35" s="5"/>
      <c r="L35" s="48"/>
      <c r="M35" s="48"/>
      <c r="N35" s="48"/>
      <c r="O35" s="5"/>
      <c r="P35" s="65"/>
      <c r="Q35" s="5"/>
      <c r="R35" s="48"/>
      <c r="S35" s="5"/>
      <c r="T35" s="8"/>
    </row>
    <row r="36" spans="1:20" ht="9.1999999999999993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8"/>
    </row>
    <row r="37" spans="1:20" ht="399.9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</sheetData>
  <sheetProtection password="8E71" sheet="1" objects="1" scenarios="1"/>
  <mergeCells count="1">
    <mergeCell ref="E4:G4"/>
  </mergeCells>
  <phoneticPr fontId="0" type="noConversion"/>
  <conditionalFormatting sqref="E10:F10">
    <cfRule type="cellIs" dxfId="0" priority="1" stopIfTrue="1" operator="equal">
      <formula>0</formula>
    </cfRule>
  </conditionalFormatting>
  <dataValidations count="4">
    <dataValidation type="decimal" errorStyle="warning" allowBlank="1" showErrorMessage="1" error="Please enter numeric values only." sqref="H8:H10 P34:P35 H34:I35">
      <formula1>0</formula1>
      <formula2>100</formula2>
    </dataValidation>
    <dataValidation type="decimal" allowBlank="1" showErrorMessage="1" error="Please enter numeric values only." sqref="E34:G35">
      <formula1>0</formula1>
      <formula2>100</formula2>
    </dataValidation>
    <dataValidation type="decimal" allowBlank="1" showErrorMessage="1" error="Enter numeric values only" sqref="H14:I33 P14:P33 E8:F10 E14:F33">
      <formula1>0</formula1>
      <formula2>10000</formula2>
    </dataValidation>
    <dataValidation allowBlank="1" sqref="G14:G33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tabSelected="1" zoomScaleNormal="100" workbookViewId="0">
      <selection activeCell="Y26" sqref="Y26"/>
    </sheetView>
  </sheetViews>
  <sheetFormatPr defaultColWidth="12.28515625" defaultRowHeight="15" x14ac:dyDescent="0.3"/>
  <cols>
    <col min="1" max="1" width="0.140625" style="37" customWidth="1"/>
    <col min="2" max="3" width="1.7109375" style="37" customWidth="1"/>
    <col min="4" max="4" width="10.140625" style="78" customWidth="1"/>
    <col min="5" max="5" width="10.140625" style="47" hidden="1" customWidth="1"/>
    <col min="6" max="12" width="0.140625" style="37" customWidth="1"/>
    <col min="13" max="13" width="10.140625" style="37" customWidth="1"/>
    <col min="14" max="16" width="8.7109375" style="37" customWidth="1"/>
    <col min="17" max="17" width="10.42578125" style="37" hidden="1" customWidth="1"/>
    <col min="18" max="18" width="1.7109375" style="37" customWidth="1"/>
    <col min="19" max="19" width="4.7109375" style="37" customWidth="1"/>
    <col min="20" max="21" width="12.7109375" style="37" customWidth="1"/>
    <col min="22" max="22" width="3.85546875" style="37" customWidth="1"/>
    <col min="23" max="23" width="43.7109375" style="37" customWidth="1"/>
    <col min="24" max="24" width="1.7109375" style="37" customWidth="1"/>
    <col min="25" max="25" width="90.7109375" style="37" customWidth="1"/>
    <col min="26" max="16384" width="12.28515625" style="37"/>
  </cols>
  <sheetData>
    <row r="1" spans="1:25" s="26" customFormat="1" ht="7.7" customHeight="1" x14ac:dyDescent="0.3">
      <c r="A1" s="29"/>
      <c r="B1" s="24"/>
      <c r="C1" s="24"/>
      <c r="D1" s="73"/>
      <c r="E1" s="39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4"/>
      <c r="S1" s="24"/>
      <c r="T1" s="24"/>
      <c r="U1" s="24"/>
      <c r="V1" s="24"/>
      <c r="W1" s="24"/>
      <c r="X1" s="24"/>
      <c r="Y1" s="24"/>
    </row>
    <row r="2" spans="1:25" s="26" customFormat="1" ht="13.7" customHeight="1" x14ac:dyDescent="0.3">
      <c r="A2" s="29"/>
      <c r="B2" s="24"/>
      <c r="C2" s="27"/>
      <c r="D2" s="74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4"/>
    </row>
    <row r="3" spans="1:25" s="26" customFormat="1" ht="27" customHeight="1" x14ac:dyDescent="0.3">
      <c r="A3" s="29"/>
      <c r="B3" s="24"/>
      <c r="C3" s="27"/>
      <c r="D3" s="74"/>
      <c r="E3" s="40"/>
      <c r="F3" s="28"/>
      <c r="G3" s="28"/>
      <c r="H3" s="28"/>
      <c r="I3" s="28"/>
      <c r="J3" s="28"/>
      <c r="K3" s="28"/>
      <c r="L3" s="28"/>
      <c r="M3" s="27"/>
      <c r="N3" s="27"/>
      <c r="O3" s="27"/>
      <c r="P3" s="28"/>
      <c r="Q3" s="27"/>
      <c r="R3" s="27"/>
      <c r="S3" s="27"/>
      <c r="T3" s="27"/>
      <c r="U3" s="27"/>
      <c r="V3" s="27"/>
      <c r="W3" s="27"/>
      <c r="X3" s="27"/>
      <c r="Y3" s="24"/>
    </row>
    <row r="4" spans="1:25" s="26" customFormat="1" ht="18.2" customHeight="1" x14ac:dyDescent="0.3">
      <c r="A4" s="29"/>
      <c r="B4" s="24"/>
      <c r="C4" s="27"/>
      <c r="D4" s="75"/>
      <c r="E4" s="41"/>
      <c r="F4" s="61"/>
      <c r="G4" s="61"/>
      <c r="H4" s="61"/>
      <c r="I4" s="61"/>
      <c r="J4" s="61"/>
      <c r="K4" s="61"/>
      <c r="L4" s="61"/>
      <c r="M4" s="29"/>
      <c r="N4" s="29"/>
      <c r="O4" s="29"/>
      <c r="P4" s="61"/>
      <c r="Q4" s="27"/>
      <c r="R4" s="27"/>
      <c r="S4" s="27"/>
      <c r="T4" s="27"/>
      <c r="U4" s="27"/>
      <c r="V4" s="27"/>
      <c r="W4" s="27"/>
      <c r="X4" s="27"/>
      <c r="Y4" s="24"/>
    </row>
    <row r="5" spans="1:25" s="26" customFormat="1" ht="32.25" customHeight="1" x14ac:dyDescent="0.3">
      <c r="A5" s="29"/>
      <c r="B5" s="24"/>
      <c r="C5" s="27"/>
      <c r="D5" s="75"/>
      <c r="E5" s="4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7"/>
      <c r="R5" s="27"/>
      <c r="S5" s="27"/>
      <c r="T5" s="27"/>
      <c r="U5" s="27"/>
      <c r="V5" s="27"/>
      <c r="W5" s="27"/>
      <c r="X5" s="27"/>
      <c r="Y5" s="24"/>
    </row>
    <row r="6" spans="1:25" s="26" customFormat="1" ht="26.25" customHeight="1" x14ac:dyDescent="0.3">
      <c r="A6" s="29"/>
      <c r="B6" s="24"/>
      <c r="C6" s="27"/>
      <c r="D6" s="75"/>
      <c r="E6" s="4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7"/>
      <c r="R6" s="27"/>
      <c r="S6" s="27"/>
      <c r="T6" s="27"/>
      <c r="U6" s="27"/>
      <c r="V6" s="27"/>
      <c r="W6" s="27"/>
      <c r="X6" s="27"/>
      <c r="Y6" s="24"/>
    </row>
    <row r="7" spans="1:25" s="26" customFormat="1" x14ac:dyDescent="0.3">
      <c r="A7" s="70"/>
      <c r="B7" s="24"/>
      <c r="C7" s="27"/>
      <c r="D7" s="75"/>
      <c r="E7" s="41"/>
      <c r="F7" s="41"/>
      <c r="G7" s="41"/>
      <c r="H7" s="41"/>
      <c r="I7" s="41"/>
      <c r="J7" s="41"/>
      <c r="K7" s="41"/>
      <c r="L7" s="41"/>
      <c r="M7" s="30"/>
      <c r="N7" s="30"/>
      <c r="O7" s="29"/>
      <c r="P7" s="41"/>
      <c r="R7" s="27"/>
      <c r="S7" s="27"/>
      <c r="T7" s="27"/>
      <c r="U7" s="27"/>
      <c r="V7" s="27"/>
      <c r="W7" s="27"/>
      <c r="X7" s="27"/>
      <c r="Y7" s="24"/>
    </row>
    <row r="8" spans="1:25" s="26" customFormat="1" ht="21" customHeight="1" x14ac:dyDescent="0.3">
      <c r="A8" s="30"/>
      <c r="B8" s="24"/>
      <c r="C8" s="27"/>
      <c r="D8" s="75"/>
      <c r="E8" s="41"/>
      <c r="F8" s="41"/>
      <c r="G8" s="41"/>
      <c r="H8" s="41"/>
      <c r="I8" s="41"/>
      <c r="J8" s="41"/>
      <c r="K8" s="41"/>
      <c r="L8" s="41"/>
      <c r="M8" s="30" t="s">
        <v>17</v>
      </c>
      <c r="N8" s="30"/>
      <c r="O8" s="29"/>
      <c r="P8" s="41"/>
      <c r="R8" s="27"/>
      <c r="S8" s="27"/>
      <c r="T8" s="27"/>
      <c r="U8" s="27"/>
      <c r="V8" s="27"/>
      <c r="W8" s="27"/>
      <c r="X8" s="27"/>
      <c r="Y8" s="24"/>
    </row>
    <row r="9" spans="1:25" s="26" customFormat="1" ht="15.2" hidden="1" customHeight="1" thickTop="1" thickBot="1" x14ac:dyDescent="0.35">
      <c r="B9" s="24"/>
      <c r="C9" s="27"/>
      <c r="D9" s="32"/>
      <c r="E9" s="31"/>
      <c r="F9" s="127" t="s">
        <v>15</v>
      </c>
      <c r="G9" s="128"/>
      <c r="H9" s="128"/>
      <c r="I9" s="128"/>
      <c r="J9" s="128"/>
      <c r="K9" s="128"/>
      <c r="L9" s="129"/>
      <c r="M9" s="130" t="s">
        <v>16</v>
      </c>
      <c r="N9" s="131"/>
      <c r="O9" s="131"/>
      <c r="P9" s="132"/>
      <c r="Q9" s="33" t="s">
        <v>3</v>
      </c>
      <c r="R9" s="27"/>
      <c r="S9" s="27"/>
      <c r="T9" s="27"/>
      <c r="U9" s="27"/>
      <c r="V9" s="27"/>
      <c r="W9" s="27"/>
      <c r="X9" s="27"/>
      <c r="Y9" s="24"/>
    </row>
    <row r="10" spans="1:25" s="26" customFormat="1" ht="15.2" customHeight="1" x14ac:dyDescent="0.3">
      <c r="B10" s="24"/>
      <c r="C10" s="27"/>
      <c r="D10" s="31" t="s">
        <v>36</v>
      </c>
      <c r="E10" s="117">
        <v>0</v>
      </c>
      <c r="F10" s="71" t="s">
        <v>4</v>
      </c>
      <c r="G10" s="71">
        <v>5</v>
      </c>
      <c r="H10" s="71">
        <v>10</v>
      </c>
      <c r="I10" s="71">
        <v>15</v>
      </c>
      <c r="J10" s="71">
        <v>20</v>
      </c>
      <c r="K10" s="71">
        <v>25</v>
      </c>
      <c r="L10" s="71">
        <v>30</v>
      </c>
      <c r="M10" s="49">
        <v>20</v>
      </c>
      <c r="N10" s="49">
        <v>25</v>
      </c>
      <c r="O10" s="49">
        <v>30</v>
      </c>
      <c r="P10" s="49">
        <v>0</v>
      </c>
      <c r="Q10" s="50"/>
      <c r="R10" s="27"/>
      <c r="S10" s="45">
        <v>1</v>
      </c>
      <c r="T10" s="27"/>
      <c r="U10" s="27"/>
      <c r="V10" s="27"/>
      <c r="W10" s="27"/>
      <c r="X10" s="27"/>
      <c r="Y10" s="24"/>
    </row>
    <row r="11" spans="1:25" s="26" customFormat="1" x14ac:dyDescent="0.3">
      <c r="A11" s="24">
        <v>1</v>
      </c>
      <c r="B11" s="24"/>
      <c r="C11" s="27"/>
      <c r="D11" s="76">
        <v>1</v>
      </c>
      <c r="E11" s="118" t="e">
        <f>TREND($M11:$O11,$M$10:$O$10,$E$10)</f>
        <v>#VALUE!</v>
      </c>
      <c r="F11" s="72" t="e">
        <f>IF($S$10=D11,E11,"")</f>
        <v>#VALUE!</v>
      </c>
      <c r="G11" s="72" t="e">
        <f>IF($S$10=D11,TREND($M11:$O11,$M$10:$O$10,$G$10),"")</f>
        <v>#VALUE!</v>
      </c>
      <c r="H11" s="72" t="e">
        <f>IF($S$10=D11,TREND($M11:$O11,$M$10:$O$10,$H$10),"")</f>
        <v>#VALUE!</v>
      </c>
      <c r="I11" s="72" t="e">
        <f>IF($S$10=D11,TREND($M11:$O11,$M$10:$O$10,$I$10),"")</f>
        <v>#VALUE!</v>
      </c>
      <c r="J11" s="72">
        <f>IF($S$10=D11,M11,"")</f>
        <v>0</v>
      </c>
      <c r="K11" s="72">
        <f>IF($S$10=D11,N11,"")</f>
        <v>0</v>
      </c>
      <c r="L11" s="72">
        <f>IF($S$10=D11,O11,"")</f>
        <v>0</v>
      </c>
      <c r="M11" s="44"/>
      <c r="N11" s="44"/>
      <c r="O11" s="44"/>
      <c r="P11" s="66" t="str">
        <f>IF(ISERROR(Creep_calculation),"",Creep_calculation)</f>
        <v/>
      </c>
      <c r="Q11" s="35"/>
      <c r="R11" s="27"/>
      <c r="S11" s="27"/>
      <c r="T11" s="27"/>
      <c r="U11" s="27"/>
      <c r="V11" s="27"/>
      <c r="W11" s="27"/>
      <c r="X11" s="27"/>
      <c r="Y11" s="24"/>
    </row>
    <row r="12" spans="1:25" s="26" customFormat="1" x14ac:dyDescent="0.3">
      <c r="A12" s="24">
        <v>2</v>
      </c>
      <c r="B12" s="24"/>
      <c r="C12" s="27"/>
      <c r="D12" s="76">
        <v>2</v>
      </c>
      <c r="E12" s="118" t="e">
        <f t="shared" ref="E12:E30" si="0">TREND($M12:$O12,$M$10:$O$10,$E$10)</f>
        <v>#VALUE!</v>
      </c>
      <c r="F12" s="72" t="str">
        <f t="shared" ref="F12:F30" si="1">IF($S$10=D12,E12,"")</f>
        <v/>
      </c>
      <c r="G12" s="72" t="str">
        <f t="shared" ref="G12:G30" si="2">IF($S$10=D12,TREND($M12:$O12,$M$10:$O$10,$G$10),"")</f>
        <v/>
      </c>
      <c r="H12" s="72" t="str">
        <f t="shared" ref="H12:H30" si="3">IF($S$10=D12,TREND($M12:$O12,$M$10:$O$10,$H$10),"")</f>
        <v/>
      </c>
      <c r="I12" s="72" t="str">
        <f t="shared" ref="I12:I30" si="4">IF($S$10=D12,TREND($M12:$O12,$M$10:$O$10,$I$10),"")</f>
        <v/>
      </c>
      <c r="J12" s="72" t="str">
        <f t="shared" ref="J12:J30" si="5">IF($S$10=D12,M12,"")</f>
        <v/>
      </c>
      <c r="K12" s="72" t="str">
        <f t="shared" ref="K12:K30" si="6">IF($S$10=D12,N12,"")</f>
        <v/>
      </c>
      <c r="L12" s="72" t="str">
        <f t="shared" ref="L12:L30" si="7">IF($S$10=D12,O12,"")</f>
        <v/>
      </c>
      <c r="M12" s="44"/>
      <c r="N12" s="44"/>
      <c r="O12" s="44"/>
      <c r="P12" s="66" t="str">
        <f t="shared" ref="P12:P30" si="8">IF(ISERROR(Creep_calculation),"",Creep_calculation)</f>
        <v/>
      </c>
      <c r="Q12" s="36"/>
      <c r="R12" s="27"/>
      <c r="S12" s="27"/>
      <c r="T12" s="27"/>
      <c r="U12" s="27"/>
      <c r="V12" s="27"/>
      <c r="W12" s="27"/>
      <c r="X12" s="27"/>
      <c r="Y12" s="24"/>
    </row>
    <row r="13" spans="1:25" s="26" customFormat="1" x14ac:dyDescent="0.3">
      <c r="A13" s="24">
        <v>3</v>
      </c>
      <c r="B13" s="24"/>
      <c r="C13" s="27"/>
      <c r="D13" s="76">
        <v>3</v>
      </c>
      <c r="E13" s="118" t="e">
        <f t="shared" si="0"/>
        <v>#VALUE!</v>
      </c>
      <c r="F13" s="72" t="str">
        <f t="shared" si="1"/>
        <v/>
      </c>
      <c r="G13" s="72" t="str">
        <f t="shared" si="2"/>
        <v/>
      </c>
      <c r="H13" s="72" t="str">
        <f t="shared" si="3"/>
        <v/>
      </c>
      <c r="I13" s="72" t="str">
        <f t="shared" si="4"/>
        <v/>
      </c>
      <c r="J13" s="72" t="str">
        <f t="shared" si="5"/>
        <v/>
      </c>
      <c r="K13" s="72" t="str">
        <f t="shared" si="6"/>
        <v/>
      </c>
      <c r="L13" s="72" t="str">
        <f t="shared" si="7"/>
        <v/>
      </c>
      <c r="M13" s="44"/>
      <c r="N13" s="44"/>
      <c r="O13" s="44"/>
      <c r="P13" s="66" t="str">
        <f t="shared" si="8"/>
        <v/>
      </c>
      <c r="Q13" s="36"/>
      <c r="R13" s="27"/>
      <c r="S13" s="27"/>
      <c r="T13" s="27"/>
      <c r="U13" s="27"/>
      <c r="V13" s="27"/>
      <c r="W13" s="27"/>
      <c r="X13" s="27"/>
      <c r="Y13" s="24"/>
    </row>
    <row r="14" spans="1:25" s="26" customFormat="1" x14ac:dyDescent="0.3">
      <c r="A14" s="24">
        <v>4</v>
      </c>
      <c r="B14" s="24"/>
      <c r="C14" s="27"/>
      <c r="D14" s="76">
        <v>4</v>
      </c>
      <c r="E14" s="118" t="e">
        <f t="shared" si="0"/>
        <v>#VALUE!</v>
      </c>
      <c r="F14" s="72" t="str">
        <f t="shared" si="1"/>
        <v/>
      </c>
      <c r="G14" s="72" t="str">
        <f t="shared" si="2"/>
        <v/>
      </c>
      <c r="H14" s="72" t="str">
        <f t="shared" si="3"/>
        <v/>
      </c>
      <c r="I14" s="72" t="str">
        <f t="shared" si="4"/>
        <v/>
      </c>
      <c r="J14" s="72" t="str">
        <f t="shared" si="5"/>
        <v/>
      </c>
      <c r="K14" s="72" t="str">
        <f t="shared" si="6"/>
        <v/>
      </c>
      <c r="L14" s="72" t="str">
        <f t="shared" si="7"/>
        <v/>
      </c>
      <c r="M14" s="44"/>
      <c r="N14" s="44"/>
      <c r="O14" s="44"/>
      <c r="P14" s="66" t="str">
        <f t="shared" si="8"/>
        <v/>
      </c>
      <c r="Q14" s="36"/>
      <c r="R14" s="27"/>
      <c r="S14" s="27"/>
      <c r="T14" s="27"/>
      <c r="U14" s="27"/>
      <c r="V14" s="27"/>
      <c r="W14" s="27"/>
      <c r="X14" s="27"/>
      <c r="Y14" s="24"/>
    </row>
    <row r="15" spans="1:25" s="26" customFormat="1" x14ac:dyDescent="0.3">
      <c r="A15" s="24">
        <v>5</v>
      </c>
      <c r="B15" s="24"/>
      <c r="C15" s="27"/>
      <c r="D15" s="76">
        <v>5</v>
      </c>
      <c r="E15" s="118" t="e">
        <f t="shared" si="0"/>
        <v>#VALUE!</v>
      </c>
      <c r="F15" s="72" t="str">
        <f t="shared" si="1"/>
        <v/>
      </c>
      <c r="G15" s="72" t="str">
        <f t="shared" si="2"/>
        <v/>
      </c>
      <c r="H15" s="72" t="str">
        <f t="shared" si="3"/>
        <v/>
      </c>
      <c r="I15" s="72" t="str">
        <f t="shared" si="4"/>
        <v/>
      </c>
      <c r="J15" s="72" t="str">
        <f t="shared" si="5"/>
        <v/>
      </c>
      <c r="K15" s="72" t="str">
        <f t="shared" si="6"/>
        <v/>
      </c>
      <c r="L15" s="72" t="str">
        <f t="shared" si="7"/>
        <v/>
      </c>
      <c r="M15" s="44"/>
      <c r="N15" s="44"/>
      <c r="O15" s="44"/>
      <c r="P15" s="66" t="str">
        <f t="shared" si="8"/>
        <v/>
      </c>
      <c r="Q15" s="36"/>
      <c r="R15" s="27"/>
      <c r="S15" s="27"/>
      <c r="T15" s="27"/>
      <c r="U15" s="27"/>
      <c r="V15" s="27"/>
      <c r="W15" s="27"/>
      <c r="X15" s="27"/>
      <c r="Y15" s="24"/>
    </row>
    <row r="16" spans="1:25" x14ac:dyDescent="0.3">
      <c r="A16" s="24">
        <v>6</v>
      </c>
      <c r="B16" s="24"/>
      <c r="C16" s="27"/>
      <c r="D16" s="76">
        <v>6</v>
      </c>
      <c r="E16" s="118" t="e">
        <f t="shared" si="0"/>
        <v>#VALUE!</v>
      </c>
      <c r="F16" s="72" t="str">
        <f t="shared" si="1"/>
        <v/>
      </c>
      <c r="G16" s="72" t="str">
        <f t="shared" si="2"/>
        <v/>
      </c>
      <c r="H16" s="72" t="str">
        <f t="shared" si="3"/>
        <v/>
      </c>
      <c r="I16" s="72" t="str">
        <f t="shared" si="4"/>
        <v/>
      </c>
      <c r="J16" s="72" t="str">
        <f t="shared" si="5"/>
        <v/>
      </c>
      <c r="K16" s="72" t="str">
        <f t="shared" si="6"/>
        <v/>
      </c>
      <c r="L16" s="72" t="str">
        <f t="shared" si="7"/>
        <v/>
      </c>
      <c r="M16" s="44"/>
      <c r="N16" s="44"/>
      <c r="O16" s="44"/>
      <c r="P16" s="66" t="str">
        <f t="shared" si="8"/>
        <v/>
      </c>
      <c r="Q16" s="36"/>
      <c r="R16" s="27"/>
      <c r="S16" s="27"/>
      <c r="T16" s="27"/>
      <c r="U16" s="27"/>
      <c r="V16" s="27"/>
      <c r="W16" s="27"/>
      <c r="X16" s="27"/>
      <c r="Y16" s="24"/>
    </row>
    <row r="17" spans="1:25" x14ac:dyDescent="0.3">
      <c r="A17" s="24">
        <v>7</v>
      </c>
      <c r="B17" s="24"/>
      <c r="C17" s="27"/>
      <c r="D17" s="76">
        <v>7</v>
      </c>
      <c r="E17" s="118" t="e">
        <f t="shared" si="0"/>
        <v>#VALUE!</v>
      </c>
      <c r="F17" s="72" t="str">
        <f t="shared" si="1"/>
        <v/>
      </c>
      <c r="G17" s="72" t="str">
        <f t="shared" si="2"/>
        <v/>
      </c>
      <c r="H17" s="72" t="str">
        <f t="shared" si="3"/>
        <v/>
      </c>
      <c r="I17" s="72" t="str">
        <f t="shared" si="4"/>
        <v/>
      </c>
      <c r="J17" s="72" t="str">
        <f t="shared" si="5"/>
        <v/>
      </c>
      <c r="K17" s="72" t="str">
        <f t="shared" si="6"/>
        <v/>
      </c>
      <c r="L17" s="72" t="str">
        <f t="shared" si="7"/>
        <v/>
      </c>
      <c r="M17" s="44"/>
      <c r="N17" s="44"/>
      <c r="O17" s="44"/>
      <c r="P17" s="66" t="str">
        <f t="shared" si="8"/>
        <v/>
      </c>
      <c r="Q17" s="36"/>
      <c r="R17" s="27"/>
      <c r="S17" s="27"/>
      <c r="T17" s="27"/>
      <c r="U17" s="27"/>
      <c r="V17" s="27"/>
      <c r="W17" s="27"/>
      <c r="X17" s="27"/>
      <c r="Y17" s="24"/>
    </row>
    <row r="18" spans="1:25" x14ac:dyDescent="0.3">
      <c r="A18" s="24">
        <v>8</v>
      </c>
      <c r="B18" s="24"/>
      <c r="C18" s="27"/>
      <c r="D18" s="76">
        <v>8</v>
      </c>
      <c r="E18" s="118" t="e">
        <f t="shared" si="0"/>
        <v>#VALUE!</v>
      </c>
      <c r="F18" s="72" t="str">
        <f t="shared" si="1"/>
        <v/>
      </c>
      <c r="G18" s="72" t="str">
        <f t="shared" si="2"/>
        <v/>
      </c>
      <c r="H18" s="72" t="str">
        <f t="shared" si="3"/>
        <v/>
      </c>
      <c r="I18" s="72" t="str">
        <f t="shared" si="4"/>
        <v/>
      </c>
      <c r="J18" s="72" t="str">
        <f t="shared" si="5"/>
        <v/>
      </c>
      <c r="K18" s="72" t="str">
        <f t="shared" si="6"/>
        <v/>
      </c>
      <c r="L18" s="72" t="str">
        <f t="shared" si="7"/>
        <v/>
      </c>
      <c r="M18" s="44"/>
      <c r="N18" s="44"/>
      <c r="O18" s="44"/>
      <c r="P18" s="66" t="str">
        <f t="shared" si="8"/>
        <v/>
      </c>
      <c r="Q18" s="36"/>
      <c r="R18" s="27"/>
      <c r="S18" s="27"/>
      <c r="T18" s="27"/>
      <c r="U18" s="27"/>
      <c r="V18" s="27"/>
      <c r="W18" s="27"/>
      <c r="X18" s="27"/>
      <c r="Y18" s="24"/>
    </row>
    <row r="19" spans="1:25" s="26" customFormat="1" x14ac:dyDescent="0.3">
      <c r="A19" s="24">
        <v>9</v>
      </c>
      <c r="B19" s="24"/>
      <c r="C19" s="27"/>
      <c r="D19" s="76">
        <v>9</v>
      </c>
      <c r="E19" s="118" t="e">
        <f t="shared" si="0"/>
        <v>#VALUE!</v>
      </c>
      <c r="F19" s="72" t="str">
        <f t="shared" si="1"/>
        <v/>
      </c>
      <c r="G19" s="72" t="str">
        <f t="shared" si="2"/>
        <v/>
      </c>
      <c r="H19" s="72" t="str">
        <f t="shared" si="3"/>
        <v/>
      </c>
      <c r="I19" s="72" t="str">
        <f t="shared" si="4"/>
        <v/>
      </c>
      <c r="J19" s="72" t="str">
        <f t="shared" si="5"/>
        <v/>
      </c>
      <c r="K19" s="72" t="str">
        <f t="shared" si="6"/>
        <v/>
      </c>
      <c r="L19" s="72" t="str">
        <f t="shared" si="7"/>
        <v/>
      </c>
      <c r="M19" s="44"/>
      <c r="N19" s="44"/>
      <c r="O19" s="44"/>
      <c r="P19" s="66" t="str">
        <f t="shared" si="8"/>
        <v/>
      </c>
      <c r="Q19" s="36"/>
      <c r="R19" s="27"/>
      <c r="S19" s="27"/>
      <c r="T19" s="27"/>
      <c r="U19" s="27"/>
      <c r="V19" s="27"/>
      <c r="W19" s="27"/>
      <c r="X19" s="27"/>
      <c r="Y19" s="24"/>
    </row>
    <row r="20" spans="1:25" s="26" customFormat="1" x14ac:dyDescent="0.3">
      <c r="A20" s="24">
        <v>10</v>
      </c>
      <c r="B20" s="24"/>
      <c r="C20" s="27"/>
      <c r="D20" s="76">
        <v>10</v>
      </c>
      <c r="E20" s="118" t="e">
        <f t="shared" si="0"/>
        <v>#VALUE!</v>
      </c>
      <c r="F20" s="72" t="str">
        <f t="shared" si="1"/>
        <v/>
      </c>
      <c r="G20" s="72" t="str">
        <f t="shared" si="2"/>
        <v/>
      </c>
      <c r="H20" s="72" t="str">
        <f t="shared" si="3"/>
        <v/>
      </c>
      <c r="I20" s="72" t="str">
        <f t="shared" si="4"/>
        <v/>
      </c>
      <c r="J20" s="72" t="str">
        <f t="shared" si="5"/>
        <v/>
      </c>
      <c r="K20" s="72" t="str">
        <f t="shared" si="6"/>
        <v/>
      </c>
      <c r="L20" s="72" t="str">
        <f t="shared" si="7"/>
        <v/>
      </c>
      <c r="M20" s="44"/>
      <c r="N20" s="44"/>
      <c r="O20" s="44"/>
      <c r="P20" s="66" t="str">
        <f t="shared" si="8"/>
        <v/>
      </c>
      <c r="Q20" s="36"/>
      <c r="R20" s="27"/>
      <c r="S20" s="27"/>
      <c r="T20" s="27"/>
      <c r="U20" s="27"/>
      <c r="V20" s="27"/>
      <c r="W20" s="27"/>
      <c r="X20" s="27"/>
      <c r="Y20" s="24"/>
    </row>
    <row r="21" spans="1:25" s="26" customFormat="1" x14ac:dyDescent="0.3">
      <c r="A21" s="24">
        <v>11</v>
      </c>
      <c r="B21" s="24"/>
      <c r="C21" s="27"/>
      <c r="D21" s="76">
        <v>11</v>
      </c>
      <c r="E21" s="118" t="e">
        <f t="shared" si="0"/>
        <v>#VALUE!</v>
      </c>
      <c r="F21" s="72" t="str">
        <f t="shared" si="1"/>
        <v/>
      </c>
      <c r="G21" s="72" t="str">
        <f t="shared" si="2"/>
        <v/>
      </c>
      <c r="H21" s="72" t="str">
        <f t="shared" si="3"/>
        <v/>
      </c>
      <c r="I21" s="72" t="str">
        <f t="shared" si="4"/>
        <v/>
      </c>
      <c r="J21" s="72" t="str">
        <f t="shared" si="5"/>
        <v/>
      </c>
      <c r="K21" s="72" t="str">
        <f t="shared" si="6"/>
        <v/>
      </c>
      <c r="L21" s="72" t="str">
        <f t="shared" si="7"/>
        <v/>
      </c>
      <c r="M21" s="44"/>
      <c r="N21" s="44"/>
      <c r="O21" s="44"/>
      <c r="P21" s="66" t="str">
        <f t="shared" si="8"/>
        <v/>
      </c>
      <c r="Q21" s="36"/>
      <c r="R21" s="27"/>
      <c r="S21" s="27"/>
      <c r="T21" s="27"/>
      <c r="U21" s="27"/>
      <c r="V21" s="27"/>
      <c r="W21" s="27"/>
      <c r="X21" s="27"/>
      <c r="Y21" s="24"/>
    </row>
    <row r="22" spans="1:25" s="26" customFormat="1" x14ac:dyDescent="0.3">
      <c r="A22" s="24">
        <v>12</v>
      </c>
      <c r="B22" s="24"/>
      <c r="C22" s="27"/>
      <c r="D22" s="76">
        <v>12</v>
      </c>
      <c r="E22" s="118" t="e">
        <f t="shared" si="0"/>
        <v>#VALUE!</v>
      </c>
      <c r="F22" s="72" t="str">
        <f t="shared" si="1"/>
        <v/>
      </c>
      <c r="G22" s="72" t="str">
        <f t="shared" si="2"/>
        <v/>
      </c>
      <c r="H22" s="72" t="str">
        <f t="shared" si="3"/>
        <v/>
      </c>
      <c r="I22" s="72" t="str">
        <f t="shared" si="4"/>
        <v/>
      </c>
      <c r="J22" s="72" t="str">
        <f t="shared" si="5"/>
        <v/>
      </c>
      <c r="K22" s="72" t="str">
        <f t="shared" si="6"/>
        <v/>
      </c>
      <c r="L22" s="72" t="str">
        <f t="shared" si="7"/>
        <v/>
      </c>
      <c r="M22" s="44"/>
      <c r="N22" s="44"/>
      <c r="O22" s="44"/>
      <c r="P22" s="66" t="str">
        <f t="shared" si="8"/>
        <v/>
      </c>
      <c r="Q22" s="36"/>
      <c r="R22" s="27"/>
      <c r="S22" s="27"/>
      <c r="T22" s="27"/>
      <c r="U22" s="27"/>
      <c r="V22" s="27"/>
      <c r="W22" s="27"/>
      <c r="X22" s="27"/>
      <c r="Y22" s="24"/>
    </row>
    <row r="23" spans="1:25" s="26" customFormat="1" x14ac:dyDescent="0.3">
      <c r="A23" s="24">
        <v>13</v>
      </c>
      <c r="B23" s="24"/>
      <c r="C23" s="27"/>
      <c r="D23" s="76">
        <v>13</v>
      </c>
      <c r="E23" s="118" t="e">
        <f t="shared" si="0"/>
        <v>#VALUE!</v>
      </c>
      <c r="F23" s="72" t="str">
        <f t="shared" si="1"/>
        <v/>
      </c>
      <c r="G23" s="72" t="str">
        <f t="shared" si="2"/>
        <v/>
      </c>
      <c r="H23" s="72" t="str">
        <f t="shared" si="3"/>
        <v/>
      </c>
      <c r="I23" s="72" t="str">
        <f t="shared" si="4"/>
        <v/>
      </c>
      <c r="J23" s="72" t="str">
        <f t="shared" si="5"/>
        <v/>
      </c>
      <c r="K23" s="72" t="str">
        <f t="shared" si="6"/>
        <v/>
      </c>
      <c r="L23" s="72" t="str">
        <f t="shared" si="7"/>
        <v/>
      </c>
      <c r="M23" s="44"/>
      <c r="N23" s="44"/>
      <c r="O23" s="44"/>
      <c r="P23" s="66" t="str">
        <f t="shared" si="8"/>
        <v/>
      </c>
      <c r="Q23" s="36"/>
      <c r="R23" s="27"/>
      <c r="S23" s="27"/>
      <c r="T23" s="27"/>
      <c r="U23" s="27"/>
      <c r="V23" s="27"/>
      <c r="W23" s="27"/>
      <c r="X23" s="27"/>
      <c r="Y23" s="24"/>
    </row>
    <row r="24" spans="1:25" s="26" customFormat="1" ht="15.75" thickBot="1" x14ac:dyDescent="0.35">
      <c r="A24" s="24">
        <v>14</v>
      </c>
      <c r="B24" s="24"/>
      <c r="C24" s="27"/>
      <c r="D24" s="76">
        <v>14</v>
      </c>
      <c r="E24" s="118" t="e">
        <f t="shared" si="0"/>
        <v>#VALUE!</v>
      </c>
      <c r="F24" s="72" t="str">
        <f t="shared" si="1"/>
        <v/>
      </c>
      <c r="G24" s="72" t="str">
        <f t="shared" si="2"/>
        <v/>
      </c>
      <c r="H24" s="72" t="str">
        <f t="shared" si="3"/>
        <v/>
      </c>
      <c r="I24" s="72" t="str">
        <f t="shared" si="4"/>
        <v/>
      </c>
      <c r="J24" s="72" t="str">
        <f t="shared" si="5"/>
        <v/>
      </c>
      <c r="K24" s="72" t="str">
        <f t="shared" si="6"/>
        <v/>
      </c>
      <c r="L24" s="72" t="str">
        <f t="shared" si="7"/>
        <v/>
      </c>
      <c r="M24" s="44"/>
      <c r="N24" s="44"/>
      <c r="O24" s="44"/>
      <c r="P24" s="66" t="str">
        <f t="shared" si="8"/>
        <v/>
      </c>
      <c r="Q24" s="38"/>
      <c r="R24" s="27"/>
      <c r="S24" s="27"/>
      <c r="T24" s="27"/>
      <c r="U24" s="27"/>
      <c r="V24" s="27"/>
      <c r="W24" s="27"/>
      <c r="X24" s="27"/>
      <c r="Y24" s="24"/>
    </row>
    <row r="25" spans="1:25" s="26" customFormat="1" ht="15.75" thickTop="1" x14ac:dyDescent="0.3">
      <c r="A25" s="24">
        <v>15</v>
      </c>
      <c r="B25" s="24"/>
      <c r="C25" s="27"/>
      <c r="D25" s="76">
        <v>15</v>
      </c>
      <c r="E25" s="118" t="e">
        <f t="shared" si="0"/>
        <v>#VALUE!</v>
      </c>
      <c r="F25" s="72" t="str">
        <f t="shared" si="1"/>
        <v/>
      </c>
      <c r="G25" s="72" t="str">
        <f t="shared" si="2"/>
        <v/>
      </c>
      <c r="H25" s="72" t="str">
        <f t="shared" si="3"/>
        <v/>
      </c>
      <c r="I25" s="72" t="str">
        <f t="shared" si="4"/>
        <v/>
      </c>
      <c r="J25" s="72" t="str">
        <f t="shared" si="5"/>
        <v/>
      </c>
      <c r="K25" s="72" t="str">
        <f t="shared" si="6"/>
        <v/>
      </c>
      <c r="L25" s="72" t="str">
        <f t="shared" si="7"/>
        <v/>
      </c>
      <c r="M25" s="44"/>
      <c r="N25" s="44"/>
      <c r="O25" s="44"/>
      <c r="P25" s="66" t="str">
        <f t="shared" si="8"/>
        <v/>
      </c>
      <c r="Q25" s="34" t="e">
        <f t="shared" ref="Q25:Q37" si="9">((A2_sample-A0_sample)-(A1_sample-A0_sample)^2/(A2_sample-A0_sample))-((A2_blank_ave-A0_blank_ave)-(A1_blank_ave-A0_blank_ave)^2/(A2_blank_ave-A0_blank_ave))</f>
        <v>#NAME?</v>
      </c>
      <c r="R25" s="27"/>
      <c r="S25" s="27"/>
      <c r="T25" s="27"/>
      <c r="U25" s="27"/>
      <c r="V25" s="27"/>
      <c r="W25" s="27"/>
      <c r="X25" s="27"/>
      <c r="Y25" s="24"/>
    </row>
    <row r="26" spans="1:25" s="26" customFormat="1" x14ac:dyDescent="0.3">
      <c r="A26" s="24">
        <v>16</v>
      </c>
      <c r="B26" s="24"/>
      <c r="C26" s="27"/>
      <c r="D26" s="76">
        <v>16</v>
      </c>
      <c r="E26" s="118" t="e">
        <f t="shared" si="0"/>
        <v>#VALUE!</v>
      </c>
      <c r="F26" s="72" t="str">
        <f t="shared" si="1"/>
        <v/>
      </c>
      <c r="G26" s="72" t="str">
        <f t="shared" si="2"/>
        <v/>
      </c>
      <c r="H26" s="72" t="str">
        <f t="shared" si="3"/>
        <v/>
      </c>
      <c r="I26" s="72" t="str">
        <f t="shared" si="4"/>
        <v/>
      </c>
      <c r="J26" s="72" t="str">
        <f t="shared" si="5"/>
        <v/>
      </c>
      <c r="K26" s="72" t="str">
        <f t="shared" si="6"/>
        <v/>
      </c>
      <c r="L26" s="72" t="str">
        <f t="shared" si="7"/>
        <v/>
      </c>
      <c r="M26" s="44"/>
      <c r="N26" s="44"/>
      <c r="O26" s="44"/>
      <c r="P26" s="66" t="str">
        <f t="shared" si="8"/>
        <v/>
      </c>
      <c r="Q26" s="34" t="e">
        <f t="shared" si="9"/>
        <v>#NAME?</v>
      </c>
      <c r="R26" s="27"/>
      <c r="S26" s="27"/>
      <c r="T26" s="27"/>
      <c r="U26" s="27"/>
      <c r="V26" s="27"/>
      <c r="W26" s="27"/>
      <c r="X26" s="27"/>
      <c r="Y26" s="24"/>
    </row>
    <row r="27" spans="1:25" s="26" customFormat="1" x14ac:dyDescent="0.3">
      <c r="A27" s="24">
        <v>17</v>
      </c>
      <c r="B27" s="24"/>
      <c r="C27" s="27"/>
      <c r="D27" s="76">
        <v>17</v>
      </c>
      <c r="E27" s="118" t="e">
        <f t="shared" si="0"/>
        <v>#VALUE!</v>
      </c>
      <c r="F27" s="72" t="str">
        <f t="shared" si="1"/>
        <v/>
      </c>
      <c r="G27" s="72" t="str">
        <f t="shared" si="2"/>
        <v/>
      </c>
      <c r="H27" s="72" t="str">
        <f t="shared" si="3"/>
        <v/>
      </c>
      <c r="I27" s="72" t="str">
        <f t="shared" si="4"/>
        <v/>
      </c>
      <c r="J27" s="72" t="str">
        <f t="shared" si="5"/>
        <v/>
      </c>
      <c r="K27" s="72" t="str">
        <f t="shared" si="6"/>
        <v/>
      </c>
      <c r="L27" s="72" t="str">
        <f t="shared" si="7"/>
        <v/>
      </c>
      <c r="M27" s="44"/>
      <c r="N27" s="44"/>
      <c r="O27" s="44"/>
      <c r="P27" s="66" t="str">
        <f t="shared" si="8"/>
        <v/>
      </c>
      <c r="Q27" s="34" t="e">
        <f t="shared" si="9"/>
        <v>#NAME?</v>
      </c>
      <c r="R27" s="27"/>
      <c r="S27" s="27"/>
      <c r="T27" s="27"/>
      <c r="U27" s="27"/>
      <c r="V27" s="27"/>
      <c r="W27" s="27"/>
      <c r="X27" s="27"/>
      <c r="Y27" s="24"/>
    </row>
    <row r="28" spans="1:25" s="26" customFormat="1" x14ac:dyDescent="0.3">
      <c r="A28" s="24">
        <v>18</v>
      </c>
      <c r="B28" s="24"/>
      <c r="C28" s="27"/>
      <c r="D28" s="76">
        <v>18</v>
      </c>
      <c r="E28" s="118" t="e">
        <f t="shared" si="0"/>
        <v>#VALUE!</v>
      </c>
      <c r="F28" s="72" t="str">
        <f t="shared" si="1"/>
        <v/>
      </c>
      <c r="G28" s="72" t="str">
        <f t="shared" si="2"/>
        <v/>
      </c>
      <c r="H28" s="72" t="str">
        <f t="shared" si="3"/>
        <v/>
      </c>
      <c r="I28" s="72" t="str">
        <f t="shared" si="4"/>
        <v/>
      </c>
      <c r="J28" s="72" t="str">
        <f t="shared" si="5"/>
        <v/>
      </c>
      <c r="K28" s="72" t="str">
        <f t="shared" si="6"/>
        <v/>
      </c>
      <c r="L28" s="72" t="str">
        <f t="shared" si="7"/>
        <v/>
      </c>
      <c r="M28" s="44"/>
      <c r="N28" s="44"/>
      <c r="O28" s="44"/>
      <c r="P28" s="66" t="str">
        <f t="shared" si="8"/>
        <v/>
      </c>
      <c r="Q28" s="34" t="e">
        <f t="shared" si="9"/>
        <v>#NAME?</v>
      </c>
      <c r="R28" s="27"/>
      <c r="S28" s="27"/>
      <c r="T28" s="27"/>
      <c r="U28" s="27"/>
      <c r="V28" s="27"/>
      <c r="W28" s="27"/>
      <c r="X28" s="27"/>
      <c r="Y28" s="24"/>
    </row>
    <row r="29" spans="1:25" s="26" customFormat="1" x14ac:dyDescent="0.3">
      <c r="A29" s="24">
        <v>19</v>
      </c>
      <c r="B29" s="24"/>
      <c r="C29" s="27"/>
      <c r="D29" s="76">
        <v>19</v>
      </c>
      <c r="E29" s="118" t="e">
        <f t="shared" si="0"/>
        <v>#VALUE!</v>
      </c>
      <c r="F29" s="72" t="str">
        <f t="shared" si="1"/>
        <v/>
      </c>
      <c r="G29" s="72" t="str">
        <f t="shared" si="2"/>
        <v/>
      </c>
      <c r="H29" s="72" t="str">
        <f t="shared" si="3"/>
        <v/>
      </c>
      <c r="I29" s="72" t="str">
        <f t="shared" si="4"/>
        <v/>
      </c>
      <c r="J29" s="72" t="str">
        <f t="shared" si="5"/>
        <v/>
      </c>
      <c r="K29" s="72" t="str">
        <f t="shared" si="6"/>
        <v/>
      </c>
      <c r="L29" s="72" t="str">
        <f t="shared" si="7"/>
        <v/>
      </c>
      <c r="M29" s="44"/>
      <c r="N29" s="44"/>
      <c r="O29" s="44"/>
      <c r="P29" s="66" t="str">
        <f t="shared" si="8"/>
        <v/>
      </c>
      <c r="Q29" s="62" t="e">
        <f t="shared" si="9"/>
        <v>#NAME?</v>
      </c>
      <c r="R29" s="27"/>
      <c r="S29" s="27"/>
      <c r="T29" s="27"/>
      <c r="U29" s="27"/>
      <c r="V29" s="27"/>
      <c r="W29" s="27"/>
      <c r="X29" s="27"/>
      <c r="Y29" s="24"/>
    </row>
    <row r="30" spans="1:25" s="26" customFormat="1" x14ac:dyDescent="0.3">
      <c r="A30" s="24">
        <v>20</v>
      </c>
      <c r="B30" s="24"/>
      <c r="C30" s="27"/>
      <c r="D30" s="76">
        <v>20</v>
      </c>
      <c r="E30" s="118" t="e">
        <f t="shared" si="0"/>
        <v>#VALUE!</v>
      </c>
      <c r="F30" s="72" t="str">
        <f t="shared" si="1"/>
        <v/>
      </c>
      <c r="G30" s="72" t="str">
        <f t="shared" si="2"/>
        <v/>
      </c>
      <c r="H30" s="72" t="str">
        <f t="shared" si="3"/>
        <v/>
      </c>
      <c r="I30" s="72" t="str">
        <f t="shared" si="4"/>
        <v/>
      </c>
      <c r="J30" s="72" t="str">
        <f t="shared" si="5"/>
        <v/>
      </c>
      <c r="K30" s="72" t="str">
        <f t="shared" si="6"/>
        <v/>
      </c>
      <c r="L30" s="72" t="str">
        <f t="shared" si="7"/>
        <v/>
      </c>
      <c r="M30" s="44"/>
      <c r="N30" s="44"/>
      <c r="O30" s="44"/>
      <c r="P30" s="66" t="str">
        <f t="shared" si="8"/>
        <v/>
      </c>
      <c r="Q30" s="62" t="e">
        <f t="shared" si="9"/>
        <v>#NAME?</v>
      </c>
      <c r="R30" s="27"/>
      <c r="S30" s="27"/>
      <c r="T30" s="27"/>
      <c r="U30" s="27"/>
      <c r="V30" s="27"/>
      <c r="W30" s="27"/>
      <c r="X30" s="27"/>
      <c r="Y30" s="24"/>
    </row>
    <row r="31" spans="1:25" s="26" customFormat="1" x14ac:dyDescent="0.3">
      <c r="B31" s="24"/>
      <c r="C31" s="27"/>
      <c r="D31" s="74"/>
      <c r="E31" s="4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62" t="e">
        <f t="shared" si="9"/>
        <v>#NAME?</v>
      </c>
      <c r="R31" s="27"/>
      <c r="S31" s="27"/>
      <c r="T31" s="27"/>
      <c r="U31" s="27"/>
      <c r="V31" s="27"/>
      <c r="W31" s="27"/>
      <c r="X31" s="27"/>
      <c r="Y31" s="24"/>
    </row>
    <row r="32" spans="1:25" s="26" customFormat="1" x14ac:dyDescent="0.3">
      <c r="B32" s="24"/>
      <c r="C32" s="27"/>
      <c r="D32" s="74"/>
      <c r="E32" s="4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62" t="e">
        <f t="shared" si="9"/>
        <v>#NAME?</v>
      </c>
      <c r="R32" s="27"/>
      <c r="S32" s="27"/>
      <c r="T32" s="27"/>
      <c r="U32" s="27"/>
      <c r="V32" s="27"/>
      <c r="W32" s="27"/>
      <c r="X32" s="27"/>
      <c r="Y32" s="24"/>
    </row>
    <row r="33" spans="2:25" s="26" customFormat="1" x14ac:dyDescent="0.3">
      <c r="B33" s="24"/>
      <c r="C33" s="27"/>
      <c r="D33" s="74"/>
      <c r="E33" s="4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62" t="e">
        <f t="shared" si="9"/>
        <v>#NAME?</v>
      </c>
      <c r="R33" s="27"/>
      <c r="S33" s="27"/>
      <c r="T33" s="27"/>
      <c r="U33" s="27"/>
      <c r="V33" s="27"/>
      <c r="W33" s="27"/>
      <c r="X33" s="27"/>
      <c r="Y33" s="24"/>
    </row>
    <row r="34" spans="2:25" s="26" customFormat="1" x14ac:dyDescent="0.3">
      <c r="B34" s="24"/>
      <c r="C34" s="27"/>
      <c r="D34" s="74"/>
      <c r="E34" s="4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62" t="e">
        <f t="shared" si="9"/>
        <v>#VALUE!</v>
      </c>
      <c r="R34" s="27"/>
      <c r="S34" s="27"/>
      <c r="T34" s="27"/>
      <c r="U34" s="27"/>
      <c r="V34" s="27"/>
      <c r="W34" s="27"/>
      <c r="X34" s="27"/>
      <c r="Y34" s="24"/>
    </row>
    <row r="35" spans="2:25" s="26" customFormat="1" x14ac:dyDescent="0.3">
      <c r="B35" s="24"/>
      <c r="C35" s="27"/>
      <c r="D35" s="74"/>
      <c r="E35" s="4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62" t="e">
        <f t="shared" si="9"/>
        <v>#VALUE!</v>
      </c>
      <c r="R35" s="27"/>
      <c r="S35" s="27"/>
      <c r="T35" s="27"/>
      <c r="U35" s="27"/>
      <c r="V35" s="27"/>
      <c r="W35" s="27"/>
      <c r="X35" s="27"/>
      <c r="Y35" s="24"/>
    </row>
    <row r="36" spans="2:25" s="26" customFormat="1" x14ac:dyDescent="0.3">
      <c r="B36" s="24"/>
      <c r="C36" s="27"/>
      <c r="D36" s="74"/>
      <c r="E36" s="40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62" t="e">
        <f t="shared" si="9"/>
        <v>#VALUE!</v>
      </c>
      <c r="R36" s="27"/>
      <c r="S36" s="27"/>
      <c r="T36" s="27"/>
      <c r="U36" s="27"/>
      <c r="V36" s="27"/>
      <c r="W36" s="27"/>
      <c r="X36" s="27"/>
      <c r="Y36" s="24"/>
    </row>
    <row r="37" spans="2:25" s="26" customFormat="1" x14ac:dyDescent="0.3">
      <c r="B37" s="24"/>
      <c r="C37" s="27"/>
      <c r="D37" s="74"/>
      <c r="E37" s="40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62" t="e">
        <f t="shared" si="9"/>
        <v>#VALUE!</v>
      </c>
      <c r="R37" s="27"/>
      <c r="S37" s="27"/>
      <c r="T37" s="27"/>
      <c r="U37" s="27"/>
      <c r="V37" s="27"/>
      <c r="W37" s="27"/>
      <c r="X37" s="27"/>
      <c r="Y37" s="24"/>
    </row>
    <row r="38" spans="2:25" s="26" customFormat="1" ht="18.2" customHeight="1" x14ac:dyDescent="0.3">
      <c r="B38" s="24"/>
      <c r="C38" s="27"/>
      <c r="D38" s="74"/>
      <c r="E38" s="40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4"/>
    </row>
    <row r="39" spans="2:25" s="26" customFormat="1" ht="399.95" customHeight="1" x14ac:dyDescent="0.3">
      <c r="B39" s="25"/>
      <c r="C39" s="25"/>
      <c r="D39" s="77"/>
      <c r="E39" s="42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</sheetData>
  <sheetProtection password="8E71" sheet="1" objects="1" scenarios="1"/>
  <mergeCells count="2">
    <mergeCell ref="F9:L9"/>
    <mergeCell ref="M9:P9"/>
  </mergeCells>
  <phoneticPr fontId="0" type="noConversion"/>
  <dataValidations count="3">
    <dataValidation allowBlank="1" sqref="W11:W65536 X1:IV1048576 W1:W6 W8:W9 S11:S65536 T1:V1048576 S1:S9 P31:P65536 Q1:R1048576 B1:B30 A31:B65536 A11:A30 A1:A9 P10 G1:L8 N1:P8 G10:L65536 C1:F1048576 M31:M65536 M1:M10 N10:O10 N31:O65536"/>
    <dataValidation type="list" allowBlank="1" sqref="S10">
      <formula1>$A$10:$A$30</formula1>
    </dataValidation>
    <dataValidation type="decimal" allowBlank="1" showErrorMessage="1" error="Enter numeric values only" sqref="M11:O30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2004-10-29T20:47:17Z</cp:lastPrinted>
  <dcterms:created xsi:type="dcterms:W3CDTF">2004-10-05T18:50:23Z</dcterms:created>
  <dcterms:modified xsi:type="dcterms:W3CDTF">2019-09-13T12:51:34Z</dcterms:modified>
</cp:coreProperties>
</file>