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U:\MegaCalc - New header\K-SUCGL\"/>
    </mc:Choice>
  </mc:AlternateContent>
  <xr:revisionPtr revIDLastSave="0" documentId="13_ncr:1_{BB01581B-1404-4E61-9EEC-88A3FA551BD0}" xr6:coauthVersionLast="44" xr6:coauthVersionMax="44" xr10:uidLastSave="{00000000-0000-0000-0000-000000000000}"/>
  <workbookProtection workbookPassword="8E71" lockStructure="1"/>
  <bookViews>
    <workbookView xWindow="-120" yWindow="-120" windowWidth="29040" windowHeight="15840" xr2:uid="{00000000-000D-0000-FFFF-FFFF00000000}"/>
  </bookViews>
  <sheets>
    <sheet name="Instructions" sheetId="7" r:id="rId1"/>
    <sheet name="MegaCalc" sheetId="1" r:id="rId2"/>
  </sheets>
  <definedNames>
    <definedName name="absorbance">MegaCalc!$K$13:$K$92</definedName>
    <definedName name="blank">MegaCalc!$F$13:$F$92</definedName>
    <definedName name="Change_absorbance">MegaCalc!#REF!</definedName>
    <definedName name="Concentration_gg">MegaCalc!$T$13:$T$92</definedName>
    <definedName name="Concentration_gL">MegaCalc!$P$13:$P$92</definedName>
    <definedName name="Contact_us" localSheetId="0">Instructions!$D$48</definedName>
    <definedName name="Contact_us">#REF!</definedName>
    <definedName name="Dilution">MegaCalc!$M$13:$M$92</definedName>
    <definedName name="Factor">MegaCalc!$G$9</definedName>
    <definedName name="Instructions" localSheetId="0">Instructions!$A$2</definedName>
    <definedName name="Instructions">#REF!</definedName>
    <definedName name="_xlnm.Print_Area" localSheetId="0">Instructions!$B$2:$S$51</definedName>
    <definedName name="_xlnm.Print_Area" localSheetId="1">MegaCalc!$B$2:$V$95</definedName>
    <definedName name="_xlnm.Print_Titles" localSheetId="1">MegaCalc!$11:$12</definedName>
    <definedName name="Replicate_1">MegaCalc!$F$8</definedName>
    <definedName name="Replicate_2">MegaCalc!$G$8</definedName>
    <definedName name="Replicate_3">MegaCalc!$H$8</definedName>
    <definedName name="Replicate_4">MegaCalc!$K$8</definedName>
    <definedName name="Replicate_ave" localSheetId="0">MegaCalc!$L$8</definedName>
    <definedName name="Replicate_ave">MegaCalc!$L$8</definedName>
    <definedName name="sample_1">MegaCalc!$G$13:$G$92</definedName>
    <definedName name="sample_2">MegaCalc!$H$13:$H$92</definedName>
    <definedName name="Sample_ave">MegaCalc!$I$13:$I$92</definedName>
    <definedName name="Sample_con_gL">MegaCalc!$S$13:$S$92</definedName>
    <definedName name="Sample_volume">MegaCalc!$L$13:$L$92</definedName>
    <definedName name="use_mega_calculator">MegaCalc!$A$1</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8" i="1" l="1"/>
  <c r="G9" i="1" s="1"/>
  <c r="I91" i="1"/>
  <c r="J91" i="1"/>
  <c r="K91" i="1" s="1"/>
  <c r="P91" i="1" s="1"/>
  <c r="Q91" i="1" s="1"/>
  <c r="J92" i="1"/>
  <c r="K92" i="1" s="1"/>
  <c r="I13" i="1"/>
  <c r="J13" i="1"/>
  <c r="K13" i="1"/>
  <c r="P13" i="1" s="1"/>
  <c r="I14" i="1"/>
  <c r="J14" i="1"/>
  <c r="K14" i="1" s="1"/>
  <c r="K20" i="7"/>
  <c r="H21" i="7"/>
  <c r="J15" i="1"/>
  <c r="K15" i="1" s="1"/>
  <c r="P15" i="1" s="1"/>
  <c r="J16" i="1"/>
  <c r="K16" i="1" s="1"/>
  <c r="J17" i="1"/>
  <c r="K17" i="1"/>
  <c r="P17" i="1" s="1"/>
  <c r="T17" i="1" s="1"/>
  <c r="U17" i="1" s="1"/>
  <c r="J18" i="1"/>
  <c r="K18" i="1" s="1"/>
  <c r="J19" i="1"/>
  <c r="K19" i="1"/>
  <c r="P19" i="1" s="1"/>
  <c r="J20" i="1"/>
  <c r="K20" i="1" s="1"/>
  <c r="J21" i="1"/>
  <c r="K21" i="1" s="1"/>
  <c r="P21" i="1" s="1"/>
  <c r="Q21" i="1" s="1"/>
  <c r="T21" i="1"/>
  <c r="U21" i="1" s="1"/>
  <c r="J22" i="1"/>
  <c r="K22" i="1" s="1"/>
  <c r="P22" i="1" s="1"/>
  <c r="J23" i="1"/>
  <c r="K23" i="1" s="1"/>
  <c r="P23" i="1" s="1"/>
  <c r="T23" i="1" s="1"/>
  <c r="U23" i="1" s="1"/>
  <c r="J24" i="1"/>
  <c r="K24" i="1" s="1"/>
  <c r="J25" i="1"/>
  <c r="K25" i="1" s="1"/>
  <c r="P25" i="1" s="1"/>
  <c r="J26" i="1"/>
  <c r="K26" i="1" s="1"/>
  <c r="J27" i="1"/>
  <c r="K27" i="1" s="1"/>
  <c r="J28" i="1"/>
  <c r="K28" i="1"/>
  <c r="J29" i="1"/>
  <c r="K29" i="1" s="1"/>
  <c r="P29" i="1" s="1"/>
  <c r="Q29" i="1" s="1"/>
  <c r="J30" i="1"/>
  <c r="K30" i="1"/>
  <c r="P30" i="1" s="1"/>
  <c r="J31" i="1"/>
  <c r="K31" i="1" s="1"/>
  <c r="P31" i="1" s="1"/>
  <c r="Q31" i="1" s="1"/>
  <c r="J32" i="1"/>
  <c r="K32" i="1" s="1"/>
  <c r="P32" i="1" s="1"/>
  <c r="T32" i="1" s="1"/>
  <c r="U32" i="1" s="1"/>
  <c r="J33" i="1"/>
  <c r="K33" i="1" s="1"/>
  <c r="P33" i="1" s="1"/>
  <c r="J34" i="1"/>
  <c r="K34" i="1" s="1"/>
  <c r="J35" i="1"/>
  <c r="K35" i="1"/>
  <c r="P35" i="1" s="1"/>
  <c r="J36" i="1"/>
  <c r="K36" i="1"/>
  <c r="J37" i="1"/>
  <c r="K37" i="1" s="1"/>
  <c r="P37" i="1" s="1"/>
  <c r="Q37" i="1" s="1"/>
  <c r="J38" i="1"/>
  <c r="K38" i="1" s="1"/>
  <c r="J39" i="1"/>
  <c r="K39" i="1" s="1"/>
  <c r="P39" i="1" s="1"/>
  <c r="T39" i="1" s="1"/>
  <c r="U39" i="1" s="1"/>
  <c r="J40" i="1"/>
  <c r="K40" i="1" s="1"/>
  <c r="J41" i="1"/>
  <c r="K41" i="1" s="1"/>
  <c r="P41" i="1" s="1"/>
  <c r="T41" i="1" s="1"/>
  <c r="U41" i="1" s="1"/>
  <c r="J42" i="1"/>
  <c r="K42" i="1" s="1"/>
  <c r="J43" i="1"/>
  <c r="K43" i="1" s="1"/>
  <c r="P43" i="1" s="1"/>
  <c r="J44" i="1"/>
  <c r="K44" i="1" s="1"/>
  <c r="P44" i="1" s="1"/>
  <c r="J45" i="1"/>
  <c r="K45" i="1"/>
  <c r="P45" i="1" s="1"/>
  <c r="J46" i="1"/>
  <c r="K46" i="1"/>
  <c r="P46" i="1"/>
  <c r="Q46" i="1" s="1"/>
  <c r="J47" i="1"/>
  <c r="K47" i="1" s="1"/>
  <c r="P47" i="1" s="1"/>
  <c r="J48" i="1"/>
  <c r="K48" i="1" s="1"/>
  <c r="J49" i="1"/>
  <c r="K49" i="1"/>
  <c r="P49" i="1" s="1"/>
  <c r="T49" i="1" s="1"/>
  <c r="U49" i="1" s="1"/>
  <c r="J50" i="1"/>
  <c r="K50" i="1" s="1"/>
  <c r="J51" i="1"/>
  <c r="K51" i="1"/>
  <c r="P51" i="1" s="1"/>
  <c r="J52" i="1"/>
  <c r="K52" i="1" s="1"/>
  <c r="P52" i="1" s="1"/>
  <c r="J53" i="1"/>
  <c r="K53" i="1" s="1"/>
  <c r="P53" i="1" s="1"/>
  <c r="Q53" i="1" s="1"/>
  <c r="T53" i="1"/>
  <c r="U53" i="1" s="1"/>
  <c r="J54" i="1"/>
  <c r="K54" i="1" s="1"/>
  <c r="P54" i="1" s="1"/>
  <c r="J55" i="1"/>
  <c r="K55" i="1" s="1"/>
  <c r="P55" i="1" s="1"/>
  <c r="Q55" i="1" s="1"/>
  <c r="J56" i="1"/>
  <c r="K56" i="1"/>
  <c r="J57" i="1"/>
  <c r="K57" i="1" s="1"/>
  <c r="P57" i="1" s="1"/>
  <c r="T57" i="1" s="1"/>
  <c r="U57" i="1" s="1"/>
  <c r="J58" i="1"/>
  <c r="K58" i="1"/>
  <c r="P58" i="1" s="1"/>
  <c r="J59" i="1"/>
  <c r="K59" i="1" s="1"/>
  <c r="P59" i="1" s="1"/>
  <c r="J60" i="1"/>
  <c r="K60" i="1" s="1"/>
  <c r="P60" i="1" s="1"/>
  <c r="Q60" i="1" s="1"/>
  <c r="J61" i="1"/>
  <c r="K61" i="1" s="1"/>
  <c r="P61" i="1" s="1"/>
  <c r="J62" i="1"/>
  <c r="K62" i="1" s="1"/>
  <c r="J63" i="1"/>
  <c r="K63" i="1"/>
  <c r="P63" i="1" s="1"/>
  <c r="T63" i="1" s="1"/>
  <c r="U63" i="1" s="1"/>
  <c r="J64" i="1"/>
  <c r="K64" i="1" s="1"/>
  <c r="P64" i="1" s="1"/>
  <c r="T64" i="1" s="1"/>
  <c r="U64" i="1" s="1"/>
  <c r="J65" i="1"/>
  <c r="K65" i="1" s="1"/>
  <c r="P65" i="1" s="1"/>
  <c r="T65" i="1" s="1"/>
  <c r="U65" i="1" s="1"/>
  <c r="J66" i="1"/>
  <c r="K66" i="1"/>
  <c r="P66" i="1"/>
  <c r="Q66" i="1" s="1"/>
  <c r="J67" i="1"/>
  <c r="K67" i="1" s="1"/>
  <c r="P67" i="1" s="1"/>
  <c r="J68" i="1"/>
  <c r="K68" i="1" s="1"/>
  <c r="P68" i="1" s="1"/>
  <c r="T68" i="1" s="1"/>
  <c r="J69" i="1"/>
  <c r="K69" i="1"/>
  <c r="P69" i="1" s="1"/>
  <c r="T69" i="1" s="1"/>
  <c r="U69" i="1" s="1"/>
  <c r="J70" i="1"/>
  <c r="K70" i="1" s="1"/>
  <c r="J71" i="1"/>
  <c r="K71" i="1"/>
  <c r="P71" i="1" s="1"/>
  <c r="J72" i="1"/>
  <c r="K72" i="1" s="1"/>
  <c r="J73" i="1"/>
  <c r="K73" i="1" s="1"/>
  <c r="P73" i="1" s="1"/>
  <c r="T73" i="1" s="1"/>
  <c r="U73" i="1" s="1"/>
  <c r="J74" i="1"/>
  <c r="K74" i="1" s="1"/>
  <c r="J75" i="1"/>
  <c r="K75" i="1" s="1"/>
  <c r="P75" i="1" s="1"/>
  <c r="J76" i="1"/>
  <c r="K76" i="1"/>
  <c r="J77" i="1"/>
  <c r="K77" i="1" s="1"/>
  <c r="P77" i="1" s="1"/>
  <c r="T77" i="1" s="1"/>
  <c r="U77" i="1" s="1"/>
  <c r="J78" i="1"/>
  <c r="K78" i="1"/>
  <c r="J79" i="1"/>
  <c r="K79" i="1" s="1"/>
  <c r="P79" i="1" s="1"/>
  <c r="T79" i="1" s="1"/>
  <c r="U79" i="1" s="1"/>
  <c r="J80" i="1"/>
  <c r="K80" i="1" s="1"/>
  <c r="P80" i="1" s="1"/>
  <c r="T80" i="1" s="1"/>
  <c r="U80" i="1" s="1"/>
  <c r="J81" i="1"/>
  <c r="K81" i="1"/>
  <c r="P81" i="1" s="1"/>
  <c r="T81" i="1" s="1"/>
  <c r="U81" i="1" s="1"/>
  <c r="J82" i="1"/>
  <c r="K82" i="1" s="1"/>
  <c r="J83" i="1"/>
  <c r="K83" i="1"/>
  <c r="P83" i="1" s="1"/>
  <c r="J84" i="1"/>
  <c r="K84" i="1" s="1"/>
  <c r="P84" i="1" s="1"/>
  <c r="Q84" i="1" s="1"/>
  <c r="J85" i="1"/>
  <c r="K85" i="1" s="1"/>
  <c r="P85" i="1" s="1"/>
  <c r="T85" i="1"/>
  <c r="U85" i="1" s="1"/>
  <c r="J86" i="1"/>
  <c r="K86" i="1" s="1"/>
  <c r="P86" i="1" s="1"/>
  <c r="J87" i="1"/>
  <c r="K87" i="1" s="1"/>
  <c r="P87" i="1" s="1"/>
  <c r="Q87" i="1" s="1"/>
  <c r="J88" i="1"/>
  <c r="K88" i="1"/>
  <c r="J89" i="1"/>
  <c r="K89" i="1" s="1"/>
  <c r="P89" i="1" s="1"/>
  <c r="Q89" i="1" s="1"/>
  <c r="J90" i="1"/>
  <c r="K90" i="1"/>
  <c r="P90" i="1" s="1"/>
  <c r="I92" i="1"/>
  <c r="T31" i="1"/>
  <c r="U31" i="1" s="1"/>
  <c r="T51" i="1"/>
  <c r="U51" i="1" s="1"/>
  <c r="Q23" i="1"/>
  <c r="Q51" i="1"/>
  <c r="Q79" i="1"/>
  <c r="I20" i="1"/>
  <c r="I15" i="1"/>
  <c r="I16" i="1"/>
  <c r="I17" i="1"/>
  <c r="I18" i="1"/>
  <c r="I19"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T91" i="1"/>
  <c r="U91" i="1" s="1"/>
  <c r="U68" i="1"/>
  <c r="T46" i="1"/>
  <c r="U46" i="1" s="1"/>
  <c r="Q32" i="1"/>
  <c r="Q80" i="1"/>
  <c r="Q85" i="1"/>
  <c r="Q65" i="1"/>
  <c r="Q57" i="1"/>
  <c r="Q41" i="1"/>
  <c r="Q86" i="1" l="1"/>
  <c r="T86" i="1"/>
  <c r="U86" i="1" s="1"/>
  <c r="Q75" i="1"/>
  <c r="T75" i="1"/>
  <c r="U75" i="1" s="1"/>
  <c r="T30" i="1"/>
  <c r="U30" i="1" s="1"/>
  <c r="Q30" i="1"/>
  <c r="P27" i="1"/>
  <c r="P28" i="1"/>
  <c r="T58" i="1"/>
  <c r="U58" i="1" s="1"/>
  <c r="Q58" i="1"/>
  <c r="Q22" i="1"/>
  <c r="T22" i="1"/>
  <c r="U22" i="1" s="1"/>
  <c r="Q44" i="1"/>
  <c r="T44" i="1"/>
  <c r="U44" i="1" s="1"/>
  <c r="T33" i="1"/>
  <c r="U33" i="1" s="1"/>
  <c r="Q33" i="1"/>
  <c r="T90" i="1"/>
  <c r="U90" i="1" s="1"/>
  <c r="Q90" i="1"/>
  <c r="T61" i="1"/>
  <c r="U61" i="1" s="1"/>
  <c r="Q61" i="1"/>
  <c r="Q52" i="1"/>
  <c r="T52" i="1"/>
  <c r="U52" i="1" s="1"/>
  <c r="Q63" i="1"/>
  <c r="P74" i="1"/>
  <c r="Q74" i="1" s="1"/>
  <c r="P36" i="1"/>
  <c r="P26" i="1"/>
  <c r="P88" i="1"/>
  <c r="P78" i="1"/>
  <c r="P56" i="1"/>
  <c r="Q49" i="1"/>
  <c r="T66" i="1"/>
  <c r="U66" i="1" s="1"/>
  <c r="Q77" i="1"/>
  <c r="T89" i="1"/>
  <c r="U89" i="1" s="1"/>
  <c r="P62" i="1"/>
  <c r="P48" i="1"/>
  <c r="P38" i="1"/>
  <c r="P34" i="1"/>
  <c r="T29" i="1"/>
  <c r="U29" i="1" s="1"/>
  <c r="P16" i="1"/>
  <c r="Q69" i="1"/>
  <c r="Q81" i="1"/>
  <c r="T87" i="1"/>
  <c r="U87" i="1" s="1"/>
  <c r="P82" i="1"/>
  <c r="T82" i="1" s="1"/>
  <c r="U82" i="1" s="1"/>
  <c r="P70" i="1"/>
  <c r="T55" i="1"/>
  <c r="U55" i="1" s="1"/>
  <c r="P50" i="1"/>
  <c r="T37" i="1"/>
  <c r="U37" i="1" s="1"/>
  <c r="T59" i="1"/>
  <c r="U59" i="1" s="1"/>
  <c r="Q59" i="1"/>
  <c r="T13" i="1"/>
  <c r="U13" i="1" s="1"/>
  <c r="Q13" i="1"/>
  <c r="T74" i="1"/>
  <c r="U74" i="1" s="1"/>
  <c r="Q17" i="1"/>
  <c r="Q67" i="1"/>
  <c r="T67" i="1"/>
  <c r="U67" i="1" s="1"/>
  <c r="T47" i="1"/>
  <c r="U47" i="1" s="1"/>
  <c r="Q47" i="1"/>
  <c r="T45" i="1"/>
  <c r="U45" i="1" s="1"/>
  <c r="Q45" i="1"/>
  <c r="Q25" i="1"/>
  <c r="T25" i="1"/>
  <c r="U25" i="1" s="1"/>
  <c r="Q19" i="1"/>
  <c r="T19" i="1"/>
  <c r="U19" i="1" s="1"/>
  <c r="T71" i="1"/>
  <c r="U71" i="1" s="1"/>
  <c r="Q71" i="1"/>
  <c r="Q64" i="1"/>
  <c r="T60" i="1"/>
  <c r="U60" i="1" s="1"/>
  <c r="Q82" i="1"/>
  <c r="Q73" i="1"/>
  <c r="Q68" i="1"/>
  <c r="T84" i="1"/>
  <c r="U84" i="1" s="1"/>
  <c r="Q39" i="1"/>
  <c r="Q83" i="1"/>
  <c r="T83" i="1"/>
  <c r="U83" i="1" s="1"/>
  <c r="P76" i="1"/>
  <c r="P72" i="1"/>
  <c r="Q43" i="1"/>
  <c r="T43" i="1"/>
  <c r="U43" i="1" s="1"/>
  <c r="P40" i="1"/>
  <c r="T27" i="1"/>
  <c r="U27" i="1" s="1"/>
  <c r="Q27" i="1"/>
  <c r="P20" i="1"/>
  <c r="P14" i="1"/>
  <c r="Q54" i="1"/>
  <c r="T54" i="1"/>
  <c r="U54" i="1" s="1"/>
  <c r="P42" i="1"/>
  <c r="T35" i="1"/>
  <c r="U35" i="1" s="1"/>
  <c r="Q35" i="1"/>
  <c r="P24" i="1"/>
  <c r="P18" i="1"/>
  <c r="T15" i="1"/>
  <c r="U15" i="1" s="1"/>
  <c r="Q15" i="1"/>
  <c r="P92" i="1"/>
  <c r="T70" i="1" l="1"/>
  <c r="U70" i="1" s="1"/>
  <c r="Q70" i="1"/>
  <c r="Q78" i="1"/>
  <c r="T78" i="1"/>
  <c r="U78" i="1" s="1"/>
  <c r="T16" i="1"/>
  <c r="U16" i="1" s="1"/>
  <c r="Q16" i="1"/>
  <c r="Q48" i="1"/>
  <c r="T48" i="1"/>
  <c r="U48" i="1" s="1"/>
  <c r="T88" i="1"/>
  <c r="U88" i="1" s="1"/>
  <c r="Q88" i="1"/>
  <c r="T38" i="1"/>
  <c r="U38" i="1" s="1"/>
  <c r="Q38" i="1"/>
  <c r="T28" i="1"/>
  <c r="U28" i="1" s="1"/>
  <c r="Q28" i="1"/>
  <c r="T50" i="1"/>
  <c r="U50" i="1" s="1"/>
  <c r="Q50" i="1"/>
  <c r="T62" i="1"/>
  <c r="U62" i="1" s="1"/>
  <c r="Q62" i="1"/>
  <c r="T26" i="1"/>
  <c r="U26" i="1" s="1"/>
  <c r="Q26" i="1"/>
  <c r="Q34" i="1"/>
  <c r="T34" i="1"/>
  <c r="U34" i="1" s="1"/>
  <c r="Q56" i="1"/>
  <c r="T56" i="1"/>
  <c r="U56" i="1" s="1"/>
  <c r="T36" i="1"/>
  <c r="U36" i="1" s="1"/>
  <c r="Q36" i="1"/>
  <c r="T40" i="1"/>
  <c r="U40" i="1" s="1"/>
  <c r="Q40" i="1"/>
  <c r="T18" i="1"/>
  <c r="U18" i="1" s="1"/>
  <c r="Q18" i="1"/>
  <c r="Q42" i="1"/>
  <c r="T42" i="1"/>
  <c r="U42" i="1" s="1"/>
  <c r="T92" i="1"/>
  <c r="U92" i="1" s="1"/>
  <c r="Q92" i="1"/>
  <c r="T24" i="1"/>
  <c r="U24" i="1" s="1"/>
  <c r="Q24" i="1"/>
  <c r="T14" i="1"/>
  <c r="U14" i="1" s="1"/>
  <c r="Q14" i="1"/>
  <c r="T76" i="1"/>
  <c r="U76" i="1" s="1"/>
  <c r="Q76" i="1"/>
  <c r="T20" i="1"/>
  <c r="U20" i="1" s="1"/>
  <c r="Q20" i="1"/>
  <c r="Q72" i="1"/>
  <c r="T72" i="1"/>
  <c r="U7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O23" authorId="0" shapeId="0" xr:uid="{00000000-0006-0000-0000-000001000000}">
      <text>
        <r>
          <rPr>
            <b/>
            <sz val="8"/>
            <color indexed="81"/>
            <rFont val="Tahoma"/>
            <family val="2"/>
          </rPr>
          <t>Concentration: grams of D-Glucose and Sucrose per litre of sample</t>
        </r>
      </text>
    </comment>
    <comment ref="Q23" authorId="0" shapeId="0" xr:uid="{00000000-0006-0000-0000-000002000000}">
      <text>
        <r>
          <rPr>
            <b/>
            <sz val="8"/>
            <color indexed="81"/>
            <rFont val="Tahoma"/>
            <family val="2"/>
          </rPr>
          <t>Concentration: grams of sample per litre of sample solution</t>
        </r>
      </text>
    </comment>
    <comment ref="R23" authorId="0" shapeId="0" xr:uid="{00000000-0006-0000-0000-000003000000}">
      <text>
        <r>
          <rPr>
            <b/>
            <sz val="8"/>
            <color indexed="81"/>
            <rFont val="Tahoma"/>
            <family val="2"/>
          </rPr>
          <t>Concentration: grams of D-Glucose and Sucrose per 100 grams of sample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Q12" authorId="0" shapeId="0" xr:uid="{00000000-0006-0000-0100-000001000000}">
      <text>
        <r>
          <rPr>
            <b/>
            <sz val="8"/>
            <color indexed="81"/>
            <rFont val="Tahoma"/>
            <family val="2"/>
          </rPr>
          <t>Concentration: grams of D-Glucose and Sucrose per litre of sample</t>
        </r>
      </text>
    </comment>
    <comment ref="S12" authorId="0" shapeId="0" xr:uid="{00000000-0006-0000-0100-000002000000}">
      <text>
        <r>
          <rPr>
            <b/>
            <sz val="8"/>
            <color indexed="81"/>
            <rFont val="Tahoma"/>
            <family val="2"/>
          </rPr>
          <t>Concentration: grams of sample per litre of sample solution</t>
        </r>
      </text>
    </comment>
    <comment ref="U12" authorId="0" shapeId="0" xr:uid="{00000000-0006-0000-0100-000003000000}">
      <text>
        <r>
          <rPr>
            <b/>
            <sz val="8"/>
            <color indexed="81"/>
            <rFont val="Tahoma"/>
            <family val="2"/>
          </rPr>
          <t>Concentration: grams of D-Glucose and Sucrose per 100 grams of sample</t>
        </r>
      </text>
    </comment>
  </commentList>
</comments>
</file>

<file path=xl/sharedStrings.xml><?xml version="1.0" encoding="utf-8"?>
<sst xmlns="http://schemas.openxmlformats.org/spreadsheetml/2006/main" count="232" uniqueCount="47">
  <si>
    <t>Sample identifier</t>
  </si>
  <si>
    <t>Results</t>
  </si>
  <si>
    <t>Sample
(g/L)</t>
  </si>
  <si>
    <t>If you have specific questions, please contact us directly:</t>
  </si>
  <si>
    <t>General Information:</t>
  </si>
  <si>
    <t>info@megazyme.com</t>
  </si>
  <si>
    <t>Contact Us</t>
  </si>
  <si>
    <t xml:space="preserve">Further Support </t>
  </si>
  <si>
    <t>To obtain further information about the specific test, or indeed any of the Megazyme products, please consult our web site.</t>
  </si>
  <si>
    <t>www.megazyme.com</t>
  </si>
  <si>
    <t>Technical Support:</t>
  </si>
  <si>
    <t>Customer Support and Sales Information:</t>
  </si>
  <si>
    <t>Sample details</t>
  </si>
  <si>
    <t>Sample absorbance values</t>
  </si>
  <si>
    <t>Sample volume 
(mL)</t>
  </si>
  <si>
    <t>Dilution 
(-fold)</t>
  </si>
  <si>
    <r>
      <t>Welcome to Megazyme</t>
    </r>
    <r>
      <rPr>
        <sz val="12"/>
        <rFont val="Gill Sans MT"/>
        <family val="2"/>
      </rPr>
      <t xml:space="preserve"> </t>
    </r>
  </si>
  <si>
    <r>
      <t>Instructions for Use of Mega-Calc</t>
    </r>
    <r>
      <rPr>
        <vertAlign val="superscript"/>
        <sz val="12"/>
        <rFont val="Gill Sans MT"/>
        <family val="2"/>
      </rPr>
      <t>TM</t>
    </r>
  </si>
  <si>
    <t xml:space="preserve"> </t>
  </si>
  <si>
    <r>
      <t>Concentration (g</t>
    </r>
    <r>
      <rPr>
        <vertAlign val="subscript"/>
        <sz val="9"/>
        <rFont val="Gill Sans MT"/>
        <family val="2"/>
      </rPr>
      <t>analyte</t>
    </r>
    <r>
      <rPr>
        <sz val="9"/>
        <rFont val="Gill Sans MT"/>
        <family val="2"/>
      </rPr>
      <t>/L</t>
    </r>
    <r>
      <rPr>
        <vertAlign val="subscript"/>
        <sz val="9"/>
        <rFont val="Gill Sans MT"/>
        <family val="2"/>
      </rPr>
      <t>sample</t>
    </r>
    <r>
      <rPr>
        <sz val="9"/>
        <rFont val="Gill Sans MT"/>
        <family val="2"/>
      </rPr>
      <t>)</t>
    </r>
  </si>
  <si>
    <r>
      <t>Concentration (g</t>
    </r>
    <r>
      <rPr>
        <b/>
        <vertAlign val="subscript"/>
        <sz val="10"/>
        <rFont val="Gill Sans MT"/>
        <family val="2"/>
      </rPr>
      <t>analyte</t>
    </r>
    <r>
      <rPr>
        <b/>
        <sz val="10"/>
        <rFont val="Gill Sans MT"/>
        <family val="2"/>
      </rPr>
      <t xml:space="preserve">/ </t>
    </r>
    <r>
      <rPr>
        <sz val="9"/>
        <rFont val="Gill Sans MT"/>
        <family val="2"/>
      </rPr>
      <t>100g</t>
    </r>
    <r>
      <rPr>
        <b/>
        <vertAlign val="subscript"/>
        <sz val="10"/>
        <rFont val="Gill Sans MT"/>
        <family val="2"/>
      </rPr>
      <t>sample</t>
    </r>
    <r>
      <rPr>
        <b/>
        <sz val="10"/>
        <rFont val="Gill Sans MT"/>
        <family val="2"/>
      </rPr>
      <t>)</t>
    </r>
  </si>
  <si>
    <t>Analyte</t>
  </si>
  <si>
    <t>D-Glucose</t>
  </si>
  <si>
    <t>Analyte
(g/L)</t>
  </si>
  <si>
    <t>Analyte (g/100g)</t>
  </si>
  <si>
    <r>
      <t xml:space="preserve">On the </t>
    </r>
    <r>
      <rPr>
        <b/>
        <sz val="11"/>
        <color indexed="17"/>
        <rFont val="Times New Roman"/>
        <family val="1"/>
      </rPr>
      <t>Mega-Calc</t>
    </r>
    <r>
      <rPr>
        <vertAlign val="superscript"/>
        <sz val="11"/>
        <rFont val="Gill Sans MT"/>
        <family val="2"/>
      </rPr>
      <t>TM</t>
    </r>
    <r>
      <rPr>
        <sz val="11"/>
        <rFont val="Gill Sans MT"/>
        <family val="2"/>
      </rPr>
      <t xml:space="preserve"> page, fill in the orange boxes and it will provide automatic results in the white boxes.</t>
    </r>
  </si>
  <si>
    <t>To zoom up or down, ensure the Standard tool bar is showing (View &gt; Toolbars) &amp; select a value from the Zoom drop-down list.</t>
  </si>
  <si>
    <t>Absorbance values for 100 µg of D-glucose standard</t>
  </si>
  <si>
    <t>Rep. 1</t>
  </si>
  <si>
    <t>Rep. 2</t>
  </si>
  <si>
    <t>Rep. 3</t>
  </si>
  <si>
    <t>Rep. 4</t>
  </si>
  <si>
    <t>Average</t>
  </si>
  <si>
    <t>Factor:</t>
  </si>
  <si>
    <t>Blank</t>
  </si>
  <si>
    <r>
      <t xml:space="preserve">To further support you, our valued customer, we have developed the Megazyme </t>
    </r>
    <r>
      <rPr>
        <b/>
        <sz val="11"/>
        <color indexed="17"/>
        <rFont val="Times New Roman"/>
        <family val="1"/>
      </rPr>
      <t>Mega-Calc</t>
    </r>
    <r>
      <rPr>
        <vertAlign val="superscript"/>
        <sz val="11"/>
        <rFont val="Gill Sans MT"/>
        <family val="2"/>
      </rPr>
      <t>TM</t>
    </r>
    <r>
      <rPr>
        <sz val="11"/>
        <rFont val="Gill Sans MT"/>
        <family val="2"/>
      </rPr>
      <t xml:space="preserve"> to assist you in calculating the 
concentration of analyte (as g/L or g/100 g) from raw absorbance data.</t>
    </r>
  </si>
  <si>
    <t>Sucrose</t>
  </si>
  <si>
    <t>Sample_ave</t>
  </si>
  <si>
    <t xml:space="preserve">   Abs </t>
  </si>
  <si>
    <t>Assay</t>
  </si>
  <si>
    <t>D-Glucose (A)</t>
  </si>
  <si>
    <t>Sucrose + D-Glucose (B)</t>
  </si>
  <si>
    <t>Sample replicate 2</t>
  </si>
  <si>
    <t>Sample replicate 1</t>
  </si>
  <si>
    <t>Megazyme Knowledge Base</t>
  </si>
  <si>
    <t>Customer Support</t>
  </si>
  <si>
    <t>K-SUCGL 09/19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</si>
</sst>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19" x14ac:knownFonts="1">
    <font>
      <sz val="10"/>
      <name val="Arial"/>
    </font>
    <font>
      <sz val="10"/>
      <name val="Gill Sans MT"/>
      <family val="2"/>
    </font>
    <font>
      <b/>
      <sz val="10"/>
      <name val="Gill Sans MT"/>
      <family val="2"/>
    </font>
    <font>
      <b/>
      <vertAlign val="subscript"/>
      <sz val="10"/>
      <name val="Gill Sans MT"/>
      <family val="2"/>
    </font>
    <font>
      <b/>
      <sz val="8"/>
      <color indexed="81"/>
      <name val="Tahoma"/>
      <family val="2"/>
    </font>
    <font>
      <u/>
      <sz val="10"/>
      <color indexed="12"/>
      <name val="Arial"/>
      <family val="2"/>
    </font>
    <font>
      <b/>
      <sz val="20"/>
      <color indexed="17"/>
      <name val="Times New Roman"/>
      <family val="1"/>
    </font>
    <font>
      <b/>
      <sz val="11"/>
      <color indexed="17"/>
      <name val="Times New Roman"/>
      <family val="1"/>
    </font>
    <font>
      <b/>
      <sz val="14"/>
      <name val="Gill Sans MT"/>
      <family val="2"/>
    </font>
    <font>
      <sz val="9"/>
      <name val="Gill Sans MT"/>
      <family val="2"/>
    </font>
    <font>
      <sz val="11"/>
      <name val="Gill Sans MT"/>
      <family val="2"/>
    </font>
    <font>
      <vertAlign val="superscript"/>
      <sz val="11"/>
      <name val="Gill Sans MT"/>
      <family val="2"/>
    </font>
    <font>
      <sz val="11"/>
      <name val="Arial"/>
      <family val="2"/>
    </font>
    <font>
      <b/>
      <sz val="12"/>
      <name val="Gill Sans MT"/>
      <family val="2"/>
    </font>
    <font>
      <sz val="12"/>
      <name val="Gill Sans MT"/>
      <family val="2"/>
    </font>
    <font>
      <b/>
      <sz val="11"/>
      <name val="Gill Sans MT"/>
      <family val="2"/>
    </font>
    <font>
      <u/>
      <sz val="11"/>
      <color indexed="12"/>
      <name val="Arial"/>
      <family val="2"/>
    </font>
    <font>
      <vertAlign val="superscript"/>
      <sz val="12"/>
      <name val="Gill Sans MT"/>
      <family val="2"/>
    </font>
    <font>
      <vertAlign val="subscript"/>
      <sz val="9"/>
      <name val="Gill Sans MT"/>
      <family val="2"/>
    </font>
  </fonts>
  <fills count="6">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solid">
        <fgColor indexed="51"/>
        <bgColor indexed="64"/>
      </patternFill>
    </fill>
    <fill>
      <patternFill patternType="solid">
        <fgColor indexed="44"/>
        <bgColor indexed="64"/>
      </patternFill>
    </fill>
  </fills>
  <borders count="10">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07">
    <xf numFmtId="0" fontId="0" fillId="0" borderId="0" xfId="0"/>
    <xf numFmtId="0" fontId="1" fillId="2" borderId="0" xfId="0" applyFont="1" applyFill="1" applyBorder="1"/>
    <xf numFmtId="0" fontId="2" fillId="2" borderId="0" xfId="0" applyFont="1" applyFill="1" applyBorder="1"/>
    <xf numFmtId="0" fontId="1" fillId="2" borderId="1" xfId="0" applyFont="1" applyFill="1" applyBorder="1"/>
    <xf numFmtId="0" fontId="2" fillId="2" borderId="2" xfId="0" applyFont="1" applyFill="1" applyBorder="1" applyAlignment="1">
      <alignment horizontal="left" vertical="top" wrapText="1"/>
    </xf>
    <xf numFmtId="0" fontId="1" fillId="3" borderId="0" xfId="0" applyFont="1" applyFill="1" applyBorder="1" applyProtection="1"/>
    <xf numFmtId="0" fontId="1" fillId="0" borderId="0" xfId="0" applyFont="1" applyProtection="1"/>
    <xf numFmtId="0" fontId="1" fillId="2" borderId="0" xfId="0" applyFont="1" applyFill="1" applyBorder="1" applyProtection="1"/>
    <xf numFmtId="0" fontId="6" fillId="2" borderId="0" xfId="0" applyFont="1" applyFill="1" applyBorder="1" applyAlignment="1" applyProtection="1">
      <alignment horizontal="left" vertical="top"/>
    </xf>
    <xf numFmtId="0" fontId="1" fillId="2" borderId="0" xfId="0" applyFont="1" applyFill="1" applyProtection="1"/>
    <xf numFmtId="0" fontId="1" fillId="3" borderId="0" xfId="0" applyFont="1" applyFill="1" applyBorder="1" applyAlignment="1" applyProtection="1">
      <alignment horizontal="left"/>
    </xf>
    <xf numFmtId="0" fontId="1" fillId="2" borderId="0" xfId="0" applyFont="1" applyFill="1" applyBorder="1" applyAlignment="1" applyProtection="1">
      <alignment horizontal="left"/>
    </xf>
    <xf numFmtId="0" fontId="1" fillId="2" borderId="0" xfId="0" applyFont="1" applyFill="1" applyAlignment="1" applyProtection="1">
      <alignment horizontal="left"/>
    </xf>
    <xf numFmtId="0" fontId="2" fillId="2" borderId="0" xfId="0" quotePrefix="1" applyFont="1" applyFill="1" applyBorder="1" applyAlignment="1" applyProtection="1">
      <alignment horizontal="center" vertical="top" wrapText="1"/>
    </xf>
    <xf numFmtId="0" fontId="1" fillId="0" borderId="0" xfId="0" applyFont="1" applyBorder="1" applyProtection="1"/>
    <xf numFmtId="164" fontId="1" fillId="2" borderId="0" xfId="0" applyNumberFormat="1" applyFont="1" applyFill="1" applyBorder="1" applyAlignment="1" applyProtection="1">
      <alignment horizontal="left"/>
    </xf>
    <xf numFmtId="164" fontId="1" fillId="2" borderId="0" xfId="0" applyNumberFormat="1" applyFont="1" applyFill="1" applyBorder="1" applyAlignment="1" applyProtection="1">
      <alignment horizontal="right"/>
    </xf>
    <xf numFmtId="0" fontId="1" fillId="3" borderId="0" xfId="0" applyFont="1" applyFill="1" applyBorder="1" applyAlignment="1" applyProtection="1"/>
    <xf numFmtId="0" fontId="1" fillId="0" borderId="0" xfId="0" applyFont="1" applyBorder="1" applyAlignment="1" applyProtection="1"/>
    <xf numFmtId="0" fontId="1" fillId="2" borderId="0" xfId="0" applyFont="1" applyFill="1" applyBorder="1" applyAlignment="1" applyProtection="1">
      <alignment wrapText="1"/>
    </xf>
    <xf numFmtId="0" fontId="1" fillId="2" borderId="0" xfId="0" applyFont="1" applyFill="1" applyAlignment="1" applyProtection="1">
      <alignment wrapText="1"/>
    </xf>
    <xf numFmtId="0" fontId="8" fillId="2" borderId="0" xfId="0" applyFont="1" applyFill="1" applyBorder="1" applyAlignment="1" applyProtection="1">
      <alignment horizontal="left" vertical="top"/>
    </xf>
    <xf numFmtId="164" fontId="10" fillId="2" borderId="0" xfId="0" applyNumberFormat="1" applyFont="1" applyFill="1" applyBorder="1" applyAlignment="1" applyProtection="1">
      <alignment horizontal="right"/>
    </xf>
    <xf numFmtId="0" fontId="10" fillId="2" borderId="0" xfId="0" applyFont="1" applyFill="1" applyBorder="1" applyProtection="1"/>
    <xf numFmtId="0" fontId="10" fillId="2" borderId="0" xfId="0" applyFont="1" applyFill="1" applyBorder="1" applyAlignment="1" applyProtection="1">
      <alignment wrapText="1"/>
    </xf>
    <xf numFmtId="0" fontId="10" fillId="2" borderId="0" xfId="0" applyFont="1" applyFill="1" applyAlignment="1" applyProtection="1">
      <alignment wrapText="1"/>
    </xf>
    <xf numFmtId="0" fontId="10" fillId="2" borderId="0" xfId="0" applyFont="1" applyFill="1" applyAlignment="1" applyProtection="1"/>
    <xf numFmtId="0" fontId="15" fillId="0" borderId="0" xfId="0" applyFont="1" applyAlignment="1" applyProtection="1"/>
    <xf numFmtId="0" fontId="10" fillId="2" borderId="0" xfId="0" applyFont="1" applyFill="1" applyProtection="1"/>
    <xf numFmtId="0" fontId="10" fillId="2" borderId="0" xfId="0" applyFont="1" applyFill="1" applyBorder="1" applyAlignment="1" applyProtection="1"/>
    <xf numFmtId="0" fontId="5" fillId="2" borderId="0" xfId="1" applyFill="1" applyAlignment="1" applyProtection="1">
      <alignment horizontal="right" vertical="top" wrapText="1"/>
    </xf>
    <xf numFmtId="0" fontId="13" fillId="2" borderId="0" xfId="0" applyFont="1" applyFill="1" applyProtection="1"/>
    <xf numFmtId="0" fontId="2" fillId="2" borderId="0" xfId="0" applyFont="1" applyFill="1" applyBorder="1" applyProtection="1"/>
    <xf numFmtId="16" fontId="1" fillId="2" borderId="0" xfId="0" applyNumberFormat="1" applyFont="1" applyFill="1" applyBorder="1" applyProtection="1"/>
    <xf numFmtId="0" fontId="2" fillId="2" borderId="0" xfId="0" applyFont="1" applyFill="1" applyBorder="1" applyAlignment="1" applyProtection="1">
      <alignment horizontal="center" vertical="top" wrapText="1"/>
    </xf>
    <xf numFmtId="0" fontId="13" fillId="2" borderId="0" xfId="0" applyFont="1" applyFill="1" applyBorder="1" applyAlignment="1" applyProtection="1">
      <alignment horizontal="left"/>
    </xf>
    <xf numFmtId="0" fontId="15" fillId="2" borderId="0" xfId="0" applyFont="1" applyFill="1" applyProtection="1"/>
    <xf numFmtId="0" fontId="12" fillId="0" borderId="0" xfId="0" applyFont="1" applyAlignment="1" applyProtection="1">
      <alignment wrapText="1"/>
    </xf>
    <xf numFmtId="0" fontId="12" fillId="2" borderId="0" xfId="0" applyFont="1" applyFill="1" applyAlignment="1" applyProtection="1">
      <alignment wrapText="1"/>
    </xf>
    <xf numFmtId="0" fontId="16" fillId="2" borderId="0" xfId="1" applyFont="1" applyFill="1" applyAlignment="1" applyProtection="1"/>
    <xf numFmtId="0" fontId="10" fillId="2" borderId="0" xfId="1" applyFont="1" applyFill="1" applyAlignment="1" applyProtection="1">
      <alignment wrapText="1"/>
    </xf>
    <xf numFmtId="0" fontId="15" fillId="2" borderId="0" xfId="0" applyFont="1" applyFill="1" applyAlignment="1" applyProtection="1"/>
    <xf numFmtId="0" fontId="16" fillId="2" borderId="0" xfId="1" applyFont="1" applyFill="1" applyAlignment="1" applyProtection="1">
      <alignment wrapText="1"/>
    </xf>
    <xf numFmtId="0" fontId="1" fillId="4" borderId="3" xfId="0" applyFont="1" applyFill="1" applyBorder="1" applyProtection="1">
      <protection locked="0"/>
    </xf>
    <xf numFmtId="0" fontId="1" fillId="2" borderId="3" xfId="0" applyFont="1" applyFill="1" applyBorder="1"/>
    <xf numFmtId="164" fontId="1" fillId="4" borderId="3" xfId="0" applyNumberFormat="1" applyFont="1" applyFill="1" applyBorder="1" applyProtection="1">
      <protection locked="0"/>
    </xf>
    <xf numFmtId="2" fontId="1" fillId="4" borderId="3" xfId="0" applyNumberFormat="1" applyFont="1" applyFill="1" applyBorder="1" applyProtection="1">
      <protection locked="0"/>
    </xf>
    <xf numFmtId="0" fontId="1" fillId="2" borderId="4" xfId="0" applyFont="1" applyFill="1" applyBorder="1"/>
    <xf numFmtId="0" fontId="1" fillId="2" borderId="5" xfId="0" applyFont="1" applyFill="1" applyBorder="1"/>
    <xf numFmtId="0" fontId="1" fillId="2" borderId="6" xfId="0" applyFont="1" applyFill="1" applyBorder="1"/>
    <xf numFmtId="165" fontId="1" fillId="4" borderId="3" xfId="0" applyNumberFormat="1" applyFont="1" applyFill="1" applyBorder="1" applyProtection="1">
      <protection locked="0"/>
    </xf>
    <xf numFmtId="0" fontId="1" fillId="3" borderId="0" xfId="0" applyFont="1" applyFill="1" applyProtection="1"/>
    <xf numFmtId="0" fontId="1" fillId="2" borderId="2" xfId="0" applyFont="1" applyFill="1" applyBorder="1" applyAlignment="1" applyProtection="1">
      <alignment horizontal="center"/>
    </xf>
    <xf numFmtId="0" fontId="1" fillId="2" borderId="2" xfId="0" applyFont="1" applyFill="1" applyBorder="1" applyAlignment="1" applyProtection="1"/>
    <xf numFmtId="164" fontId="1" fillId="4" borderId="2" xfId="0" applyNumberFormat="1" applyFont="1" applyFill="1" applyBorder="1" applyAlignment="1" applyProtection="1">
      <alignment horizontal="right"/>
      <protection locked="0"/>
    </xf>
    <xf numFmtId="164" fontId="1" fillId="4" borderId="7" xfId="0" applyNumberFormat="1" applyFont="1" applyFill="1" applyBorder="1" applyAlignment="1" applyProtection="1">
      <alignment horizontal="right"/>
      <protection locked="0"/>
    </xf>
    <xf numFmtId="164" fontId="1" fillId="2" borderId="2" xfId="0" applyNumberFormat="1" applyFont="1" applyFill="1" applyBorder="1" applyAlignment="1" applyProtection="1">
      <alignment horizontal="right"/>
    </xf>
    <xf numFmtId="0" fontId="1" fillId="0" borderId="0" xfId="0" applyFont="1" applyFill="1" applyProtection="1"/>
    <xf numFmtId="164" fontId="1" fillId="2" borderId="2" xfId="0" applyNumberFormat="1" applyFont="1" applyFill="1" applyBorder="1" applyProtection="1"/>
    <xf numFmtId="0" fontId="0" fillId="2" borderId="0" xfId="0" applyFill="1" applyAlignment="1" applyProtection="1">
      <alignment wrapText="1"/>
    </xf>
    <xf numFmtId="164" fontId="1" fillId="2" borderId="3" xfId="0" applyNumberFormat="1" applyFont="1" applyFill="1" applyBorder="1" applyProtection="1">
      <protection locked="0"/>
    </xf>
    <xf numFmtId="0" fontId="1" fillId="4" borderId="3" xfId="0" applyFont="1" applyFill="1" applyBorder="1"/>
    <xf numFmtId="0" fontId="1" fillId="4" borderId="4" xfId="0" applyFont="1" applyFill="1" applyBorder="1"/>
    <xf numFmtId="2" fontId="1" fillId="4" borderId="4" xfId="0" applyNumberFormat="1" applyFont="1" applyFill="1" applyBorder="1"/>
    <xf numFmtId="165" fontId="1" fillId="4" borderId="4" xfId="0" applyNumberFormat="1" applyFont="1" applyFill="1" applyBorder="1"/>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1" fillId="5"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1" xfId="0" applyFont="1" applyFill="1" applyBorder="1" applyAlignment="1">
      <alignment horizontal="center" vertical="center"/>
    </xf>
    <xf numFmtId="164" fontId="1" fillId="4" borderId="5" xfId="0" applyNumberFormat="1" applyFont="1" applyFill="1" applyBorder="1" applyAlignment="1" applyProtection="1">
      <alignment horizontal="right"/>
      <protection locked="0"/>
    </xf>
    <xf numFmtId="164" fontId="1" fillId="2" borderId="0" xfId="0" applyNumberFormat="1" applyFont="1" applyFill="1" applyBorder="1" applyProtection="1"/>
    <xf numFmtId="0" fontId="1" fillId="2" borderId="0" xfId="0" applyFont="1" applyFill="1" applyBorder="1" applyAlignment="1" applyProtection="1"/>
    <xf numFmtId="0" fontId="1" fillId="3" borderId="0" xfId="0" applyFont="1" applyFill="1" applyAlignment="1" applyProtection="1"/>
    <xf numFmtId="0" fontId="1" fillId="3" borderId="0" xfId="0" applyFont="1" applyFill="1" applyAlignment="1" applyProtection="1">
      <alignment horizontal="left"/>
    </xf>
    <xf numFmtId="0" fontId="1" fillId="2" borderId="0" xfId="0" applyFont="1" applyFill="1" applyBorder="1" applyAlignment="1" applyProtection="1">
      <alignment horizontal="center"/>
    </xf>
    <xf numFmtId="0" fontId="1" fillId="3" borderId="0" xfId="0" applyFont="1"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2" fillId="2" borderId="2" xfId="0" applyFont="1" applyFill="1" applyBorder="1" applyAlignment="1" applyProtection="1">
      <alignment horizontal="left" vertical="top" wrapText="1"/>
    </xf>
    <xf numFmtId="0" fontId="2" fillId="2" borderId="2" xfId="0" applyFont="1" applyFill="1" applyBorder="1" applyAlignment="1" applyProtection="1">
      <alignment horizontal="left" vertical="center" wrapText="1"/>
    </xf>
    <xf numFmtId="0" fontId="14" fillId="5" borderId="2"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9" fillId="5" borderId="8" xfId="0" applyFont="1" applyFill="1" applyBorder="1" applyAlignment="1" applyProtection="1">
      <alignment horizontal="center" vertical="center" wrapText="1"/>
    </xf>
    <xf numFmtId="0" fontId="2" fillId="2" borderId="0" xfId="0" applyFont="1" applyFill="1" applyBorder="1" applyAlignment="1" applyProtection="1">
      <alignment horizontal="left" vertical="top" wrapText="1"/>
    </xf>
    <xf numFmtId="0" fontId="1" fillId="3" borderId="0" xfId="0" applyFont="1" applyFill="1" applyAlignment="1" applyProtection="1">
      <alignment horizontal="left" vertical="top" wrapText="1"/>
    </xf>
    <xf numFmtId="0" fontId="1" fillId="2" borderId="3" xfId="0" applyFont="1" applyFill="1" applyBorder="1" applyProtection="1"/>
    <xf numFmtId="165" fontId="1" fillId="5" borderId="3" xfId="0" applyNumberFormat="1" applyFont="1" applyFill="1" applyBorder="1" applyProtection="1"/>
    <xf numFmtId="165" fontId="1" fillId="2" borderId="3" xfId="0" applyNumberFormat="1" applyFont="1" applyFill="1" applyBorder="1" applyProtection="1"/>
    <xf numFmtId="0" fontId="1" fillId="2" borderId="1" xfId="0" applyFont="1" applyFill="1" applyBorder="1" applyProtection="1"/>
    <xf numFmtId="0" fontId="1" fillId="5" borderId="3" xfId="0" applyFont="1" applyFill="1" applyBorder="1" applyProtection="1"/>
    <xf numFmtId="0" fontId="1" fillId="2" borderId="4" xfId="0" applyFont="1" applyFill="1" applyBorder="1" applyProtection="1"/>
    <xf numFmtId="165" fontId="1" fillId="5" borderId="4" xfId="0" applyNumberFormat="1" applyFont="1" applyFill="1" applyBorder="1" applyProtection="1"/>
    <xf numFmtId="165" fontId="1" fillId="2" borderId="4" xfId="0" applyNumberFormat="1" applyFont="1" applyFill="1" applyBorder="1" applyProtection="1"/>
    <xf numFmtId="0" fontId="1" fillId="2" borderId="4" xfId="0" applyFont="1" applyFill="1" applyBorder="1" applyProtection="1">
      <protection locked="0"/>
    </xf>
    <xf numFmtId="165" fontId="1" fillId="4" borderId="4" xfId="0" applyNumberFormat="1" applyFont="1" applyFill="1" applyBorder="1" applyProtection="1">
      <protection locked="0"/>
    </xf>
    <xf numFmtId="2" fontId="1" fillId="4" borderId="4" xfId="0" applyNumberFormat="1" applyFont="1" applyFill="1" applyBorder="1" applyProtection="1">
      <protection locked="0"/>
    </xf>
    <xf numFmtId="0" fontId="1" fillId="4" borderId="4" xfId="0" applyFont="1" applyFill="1" applyBorder="1" applyProtection="1">
      <protection locked="0"/>
    </xf>
    <xf numFmtId="0" fontId="10" fillId="2" borderId="0" xfId="0" applyFont="1" applyFill="1" applyAlignment="1" applyProtection="1">
      <alignment vertical="top" wrapText="1"/>
    </xf>
    <xf numFmtId="0" fontId="0" fillId="0" borderId="0" xfId="0" applyAlignment="1" applyProtection="1"/>
    <xf numFmtId="0" fontId="12" fillId="0" borderId="0" xfId="0" applyFont="1" applyProtection="1"/>
    <xf numFmtId="0" fontId="10" fillId="2" borderId="0" xfId="0" applyFont="1" applyFill="1" applyAlignment="1" applyProtection="1">
      <alignment wrapText="1"/>
    </xf>
    <xf numFmtId="0" fontId="0" fillId="0" borderId="0" xfId="0" applyAlignment="1">
      <alignment wrapText="1"/>
    </xf>
    <xf numFmtId="164" fontId="1" fillId="4" borderId="7" xfId="0" applyNumberFormat="1" applyFont="1" applyFill="1" applyBorder="1" applyAlignment="1" applyProtection="1">
      <alignment horizontal="left"/>
      <protection locked="0"/>
    </xf>
    <xf numFmtId="0" fontId="0" fillId="4" borderId="9" xfId="0" applyFill="1" applyBorder="1" applyAlignment="1" applyProtection="1">
      <alignment horizontal="left"/>
      <protection locked="0"/>
    </xf>
    <xf numFmtId="0" fontId="0" fillId="4" borderId="8" xfId="0" applyFill="1" applyBorder="1" applyAlignment="1" applyProtection="1">
      <alignment horizontal="left"/>
      <protection locked="0"/>
    </xf>
    <xf numFmtId="0" fontId="1" fillId="2" borderId="5" xfId="0" applyFont="1" applyFill="1" applyBorder="1" applyAlignment="1" applyProtection="1">
      <alignment horizontal="center" vertical="center"/>
    </xf>
    <xf numFmtId="0" fontId="1" fillId="2" borderId="6" xfId="0" applyFont="1" applyFill="1" applyBorder="1" applyAlignment="1" applyProtection="1">
      <alignment horizontal="center" vertical="center"/>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EFA9"/>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MegaCalc!A1"/><Relationship Id="rId1" Type="http://schemas.openxmlformats.org/officeDocument/2006/relationships/hyperlink" Target="#Contact_us"/><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MegaCalc!A1"/><Relationship Id="rId2" Type="http://schemas.openxmlformats.org/officeDocument/2006/relationships/hyperlink" Target="#Instructions!Contact_us"/><Relationship Id="rId1" Type="http://schemas.openxmlformats.org/officeDocument/2006/relationships/hyperlink" Target="#Instructions!A1"/><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276225</xdr:colOff>
      <xdr:row>13</xdr:row>
      <xdr:rowOff>104775</xdr:rowOff>
    </xdr:from>
    <xdr:to>
      <xdr:col>8</xdr:col>
      <xdr:colOff>457200</xdr:colOff>
      <xdr:row>14</xdr:row>
      <xdr:rowOff>238125</xdr:rowOff>
    </xdr:to>
    <xdr:sp macro="" textlink="">
      <xdr:nvSpPr>
        <xdr:cNvPr id="12291" name="Rectangle 3">
          <a:extLst>
            <a:ext uri="{FF2B5EF4-FFF2-40B4-BE49-F238E27FC236}">
              <a16:creationId xmlns:a16="http://schemas.microsoft.com/office/drawing/2014/main" id="{6D4DCD1D-F738-473E-9D69-6EF19A934889}"/>
            </a:ext>
          </a:extLst>
        </xdr:cNvPr>
        <xdr:cNvSpPr>
          <a:spLocks noChangeArrowheads="1"/>
        </xdr:cNvSpPr>
      </xdr:nvSpPr>
      <xdr:spPr bwMode="auto">
        <a:xfrm>
          <a:off x="1676400" y="4162425"/>
          <a:ext cx="2990850" cy="3238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1. Enter sample details</a:t>
          </a:r>
          <a:endParaRPr lang="en-IE"/>
        </a:p>
      </xdr:txBody>
    </xdr:sp>
    <xdr:clientData/>
  </xdr:twoCellAnchor>
  <xdr:twoCellAnchor editAs="oneCell">
    <xdr:from>
      <xdr:col>17</xdr:col>
      <xdr:colOff>0</xdr:colOff>
      <xdr:row>26</xdr:row>
      <xdr:rowOff>57150</xdr:rowOff>
    </xdr:from>
    <xdr:to>
      <xdr:col>17</xdr:col>
      <xdr:colOff>0</xdr:colOff>
      <xdr:row>31</xdr:row>
      <xdr:rowOff>19050</xdr:rowOff>
    </xdr:to>
    <xdr:sp macro="" textlink="">
      <xdr:nvSpPr>
        <xdr:cNvPr id="12294" name="Rectangle 6">
          <a:extLst>
            <a:ext uri="{FF2B5EF4-FFF2-40B4-BE49-F238E27FC236}">
              <a16:creationId xmlns:a16="http://schemas.microsoft.com/office/drawing/2014/main" id="{4BA5E15C-D3B3-46DC-84DD-9645B12EF545}"/>
            </a:ext>
          </a:extLst>
        </xdr:cNvPr>
        <xdr:cNvSpPr>
          <a:spLocks noChangeArrowheads="1"/>
        </xdr:cNvSpPr>
      </xdr:nvSpPr>
      <xdr:spPr bwMode="auto">
        <a:xfrm>
          <a:off x="9439275" y="7591425"/>
          <a:ext cx="0" cy="914400"/>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IE" sz="1000" b="1" i="0" u="none" strike="noStrike" baseline="0">
              <a:solidFill>
                <a:srgbClr val="000000"/>
              </a:solidFill>
              <a:latin typeface="Gill Sans MT"/>
            </a:rPr>
            <a:t>5. Adjust sample volume </a:t>
          </a:r>
        </a:p>
        <a:p>
          <a:pPr algn="l" rtl="0">
            <a:defRPr sz="1000"/>
          </a:pPr>
          <a:r>
            <a:rPr lang="en-IE" sz="1000" b="0" i="0" u="none" strike="noStrike" baseline="0">
              <a:solidFill>
                <a:srgbClr val="000000"/>
              </a:solidFill>
              <a:latin typeface="Gill Sans MT"/>
            </a:rPr>
            <a:t>If a sample volume other than 0.1 mL is used, then enter the actual volume used.</a:t>
          </a:r>
          <a:endParaRPr lang="en-IE"/>
        </a:p>
      </xdr:txBody>
    </xdr:sp>
    <xdr:clientData/>
  </xdr:twoCellAnchor>
  <xdr:twoCellAnchor editAs="oneCell">
    <xdr:from>
      <xdr:col>17</xdr:col>
      <xdr:colOff>0</xdr:colOff>
      <xdr:row>18</xdr:row>
      <xdr:rowOff>133350</xdr:rowOff>
    </xdr:from>
    <xdr:to>
      <xdr:col>17</xdr:col>
      <xdr:colOff>0</xdr:colOff>
      <xdr:row>28</xdr:row>
      <xdr:rowOff>38100</xdr:rowOff>
    </xdr:to>
    <xdr:sp macro="" textlink="">
      <xdr:nvSpPr>
        <xdr:cNvPr id="12295" name="Rectangle 7">
          <a:extLst>
            <a:ext uri="{FF2B5EF4-FFF2-40B4-BE49-F238E27FC236}">
              <a16:creationId xmlns:a16="http://schemas.microsoft.com/office/drawing/2014/main" id="{98AB38EB-A8F6-47D8-BB23-157D06EA6C98}"/>
            </a:ext>
          </a:extLst>
        </xdr:cNvPr>
        <xdr:cNvSpPr>
          <a:spLocks noChangeArrowheads="1"/>
        </xdr:cNvSpPr>
      </xdr:nvSpPr>
      <xdr:spPr bwMode="auto">
        <a:xfrm>
          <a:off x="9439275" y="5648325"/>
          <a:ext cx="0" cy="2305050"/>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IE" sz="1000" b="1" i="0" u="none" strike="noStrike" baseline="0">
              <a:solidFill>
                <a:srgbClr val="000000"/>
              </a:solidFill>
              <a:latin typeface="Gill Sans MT"/>
            </a:rPr>
            <a:t>6. Adjust sample dilution </a:t>
          </a:r>
        </a:p>
        <a:p>
          <a:pPr algn="l" rtl="0">
            <a:defRPr sz="1000"/>
          </a:pPr>
          <a:r>
            <a:rPr lang="en-IE" sz="1000" b="0" i="0" u="none" strike="noStrike" baseline="0">
              <a:solidFill>
                <a:srgbClr val="000000"/>
              </a:solidFill>
              <a:latin typeface="Gill Sans MT"/>
            </a:rPr>
            <a:t>If samples are diluted before assay, enter the dilution factor (e.g. 10 for 10-fold).</a:t>
          </a:r>
          <a:endParaRPr lang="en-IE"/>
        </a:p>
      </xdr:txBody>
    </xdr:sp>
    <xdr:clientData/>
  </xdr:twoCellAnchor>
  <xdr:twoCellAnchor editAs="oneCell">
    <xdr:from>
      <xdr:col>17</xdr:col>
      <xdr:colOff>0</xdr:colOff>
      <xdr:row>7</xdr:row>
      <xdr:rowOff>66675</xdr:rowOff>
    </xdr:from>
    <xdr:to>
      <xdr:col>17</xdr:col>
      <xdr:colOff>0</xdr:colOff>
      <xdr:row>7</xdr:row>
      <xdr:rowOff>285750</xdr:rowOff>
    </xdr:to>
    <xdr:sp macro="" textlink="">
      <xdr:nvSpPr>
        <xdr:cNvPr id="12296" name="Text Box 8">
          <a:hlinkClick xmlns:r="http://schemas.openxmlformats.org/officeDocument/2006/relationships" r:id="rId1"/>
          <a:extLst>
            <a:ext uri="{FF2B5EF4-FFF2-40B4-BE49-F238E27FC236}">
              <a16:creationId xmlns:a16="http://schemas.microsoft.com/office/drawing/2014/main" id="{A5A4B0E4-F1ED-462C-9C4C-4A9FF7EC740E}"/>
            </a:ext>
          </a:extLst>
        </xdr:cNvPr>
        <xdr:cNvSpPr txBox="1">
          <a:spLocks noChangeArrowheads="1"/>
        </xdr:cNvSpPr>
      </xdr:nvSpPr>
      <xdr:spPr bwMode="auto">
        <a:xfrm>
          <a:off x="9439275" y="1962150"/>
          <a:ext cx="0"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editAs="oneCell">
    <xdr:from>
      <xdr:col>17</xdr:col>
      <xdr:colOff>0</xdr:colOff>
      <xdr:row>7</xdr:row>
      <xdr:rowOff>104775</xdr:rowOff>
    </xdr:from>
    <xdr:to>
      <xdr:col>17</xdr:col>
      <xdr:colOff>0</xdr:colOff>
      <xdr:row>7</xdr:row>
      <xdr:rowOff>104775</xdr:rowOff>
    </xdr:to>
    <xdr:sp macro="" textlink="">
      <xdr:nvSpPr>
        <xdr:cNvPr id="12518" name="Line 9">
          <a:extLst>
            <a:ext uri="{FF2B5EF4-FFF2-40B4-BE49-F238E27FC236}">
              <a16:creationId xmlns:a16="http://schemas.microsoft.com/office/drawing/2014/main" id="{03AC9EBC-3A65-4A8F-9BA1-86A2042CA6F5}"/>
            </a:ext>
          </a:extLst>
        </xdr:cNvPr>
        <xdr:cNvSpPr>
          <a:spLocks noChangeShapeType="1"/>
        </xdr:cNvSpPr>
      </xdr:nvSpPr>
      <xdr:spPr bwMode="auto">
        <a:xfrm>
          <a:off x="9439275" y="2000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oneCell">
    <xdr:from>
      <xdr:col>17</xdr:col>
      <xdr:colOff>0</xdr:colOff>
      <xdr:row>7</xdr:row>
      <xdr:rowOff>104775</xdr:rowOff>
    </xdr:from>
    <xdr:to>
      <xdr:col>17</xdr:col>
      <xdr:colOff>0</xdr:colOff>
      <xdr:row>7</xdr:row>
      <xdr:rowOff>104775</xdr:rowOff>
    </xdr:to>
    <xdr:sp macro="" textlink="">
      <xdr:nvSpPr>
        <xdr:cNvPr id="12519" name="Line 10">
          <a:extLst>
            <a:ext uri="{FF2B5EF4-FFF2-40B4-BE49-F238E27FC236}">
              <a16:creationId xmlns:a16="http://schemas.microsoft.com/office/drawing/2014/main" id="{50264600-D064-4DA2-97BC-0E783A0120CC}"/>
            </a:ext>
          </a:extLst>
        </xdr:cNvPr>
        <xdr:cNvSpPr>
          <a:spLocks noChangeShapeType="1"/>
        </xdr:cNvSpPr>
      </xdr:nvSpPr>
      <xdr:spPr bwMode="auto">
        <a:xfrm flipH="1">
          <a:off x="9439275" y="2000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oneCell">
    <xdr:from>
      <xdr:col>17</xdr:col>
      <xdr:colOff>0</xdr:colOff>
      <xdr:row>7</xdr:row>
      <xdr:rowOff>104775</xdr:rowOff>
    </xdr:from>
    <xdr:to>
      <xdr:col>17</xdr:col>
      <xdr:colOff>0</xdr:colOff>
      <xdr:row>7</xdr:row>
      <xdr:rowOff>104775</xdr:rowOff>
    </xdr:to>
    <xdr:sp macro="" textlink="">
      <xdr:nvSpPr>
        <xdr:cNvPr id="12520" name="Line 11">
          <a:extLst>
            <a:ext uri="{FF2B5EF4-FFF2-40B4-BE49-F238E27FC236}">
              <a16:creationId xmlns:a16="http://schemas.microsoft.com/office/drawing/2014/main" id="{B7B79D93-02ED-4DBC-945A-8BBB334AAC71}"/>
            </a:ext>
          </a:extLst>
        </xdr:cNvPr>
        <xdr:cNvSpPr>
          <a:spLocks noChangeShapeType="1"/>
        </xdr:cNvSpPr>
      </xdr:nvSpPr>
      <xdr:spPr bwMode="auto">
        <a:xfrm flipH="1">
          <a:off x="9439275" y="2000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16</xdr:col>
      <xdr:colOff>47625</xdr:colOff>
      <xdr:row>6</xdr:row>
      <xdr:rowOff>247650</xdr:rowOff>
    </xdr:from>
    <xdr:to>
      <xdr:col>20</xdr:col>
      <xdr:colOff>266700</xdr:colOff>
      <xdr:row>6</xdr:row>
      <xdr:rowOff>457200</xdr:rowOff>
    </xdr:to>
    <xdr:sp macro="" textlink="">
      <xdr:nvSpPr>
        <xdr:cNvPr id="12300" name="Text Box 12">
          <a:hlinkClick xmlns:r="http://schemas.openxmlformats.org/officeDocument/2006/relationships" r:id="rId2"/>
          <a:extLst>
            <a:ext uri="{FF2B5EF4-FFF2-40B4-BE49-F238E27FC236}">
              <a16:creationId xmlns:a16="http://schemas.microsoft.com/office/drawing/2014/main" id="{AD09D8DE-252C-4907-8B93-7938B9278BCF}"/>
            </a:ext>
          </a:extLst>
        </xdr:cNvPr>
        <xdr:cNvSpPr txBox="1">
          <a:spLocks noChangeArrowheads="1"/>
        </xdr:cNvSpPr>
      </xdr:nvSpPr>
      <xdr:spPr bwMode="auto">
        <a:xfrm>
          <a:off x="8772525" y="1600200"/>
          <a:ext cx="25812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Use MegaCalc</a:t>
          </a:r>
          <a:endParaRPr lang="en-IE"/>
        </a:p>
      </xdr:txBody>
    </xdr:sp>
    <xdr:clientData fPrintsWithSheet="0"/>
  </xdr:twoCellAnchor>
  <xdr:twoCellAnchor editAs="absolute">
    <xdr:from>
      <xdr:col>3</xdr:col>
      <xdr:colOff>57150</xdr:colOff>
      <xdr:row>8</xdr:row>
      <xdr:rowOff>9525</xdr:rowOff>
    </xdr:from>
    <xdr:to>
      <xdr:col>4</xdr:col>
      <xdr:colOff>952500</xdr:colOff>
      <xdr:row>8</xdr:row>
      <xdr:rowOff>257175</xdr:rowOff>
    </xdr:to>
    <xdr:sp macro="" textlink="">
      <xdr:nvSpPr>
        <xdr:cNvPr id="12301" name="Text Box 13">
          <a:hlinkClick xmlns:r="http://schemas.openxmlformats.org/officeDocument/2006/relationships" r:id="rId2"/>
          <a:extLst>
            <a:ext uri="{FF2B5EF4-FFF2-40B4-BE49-F238E27FC236}">
              <a16:creationId xmlns:a16="http://schemas.microsoft.com/office/drawing/2014/main" id="{B7033335-68B6-4451-A9EC-56502ACF4C21}"/>
            </a:ext>
          </a:extLst>
        </xdr:cNvPr>
        <xdr:cNvSpPr txBox="1">
          <a:spLocks noChangeArrowheads="1"/>
        </xdr:cNvSpPr>
      </xdr:nvSpPr>
      <xdr:spPr bwMode="auto">
        <a:xfrm>
          <a:off x="257175" y="2647950"/>
          <a:ext cx="1114425" cy="2476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Use Mega-Calc</a:t>
          </a:r>
          <a:endParaRPr lang="en-IE"/>
        </a:p>
      </xdr:txBody>
    </xdr:sp>
    <xdr:clientData fPrintsWithSheet="0"/>
  </xdr:twoCellAnchor>
  <xdr:twoCellAnchor editAs="oneCell">
    <xdr:from>
      <xdr:col>2</xdr:col>
      <xdr:colOff>47625</xdr:colOff>
      <xdr:row>48</xdr:row>
      <xdr:rowOff>152400</xdr:rowOff>
    </xdr:from>
    <xdr:to>
      <xdr:col>5</xdr:col>
      <xdr:colOff>342900</xdr:colOff>
      <xdr:row>49</xdr:row>
      <xdr:rowOff>161925</xdr:rowOff>
    </xdr:to>
    <xdr:sp macro="" textlink="">
      <xdr:nvSpPr>
        <xdr:cNvPr id="12302" name="Text Box 14">
          <a:hlinkClick xmlns:r="http://schemas.openxmlformats.org/officeDocument/2006/relationships" r:id="rId3"/>
          <a:extLst>
            <a:ext uri="{FF2B5EF4-FFF2-40B4-BE49-F238E27FC236}">
              <a16:creationId xmlns:a16="http://schemas.microsoft.com/office/drawing/2014/main" id="{649770DD-0205-41FA-A09D-14B2C4360E07}"/>
            </a:ext>
          </a:extLst>
        </xdr:cNvPr>
        <xdr:cNvSpPr txBox="1">
          <a:spLocks noChangeArrowheads="1"/>
        </xdr:cNvSpPr>
      </xdr:nvSpPr>
      <xdr:spPr bwMode="auto">
        <a:xfrm>
          <a:off x="190500" y="13058775"/>
          <a:ext cx="155257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Back to Top of Page</a:t>
          </a:r>
          <a:endParaRPr lang="en-IE"/>
        </a:p>
      </xdr:txBody>
    </xdr:sp>
    <xdr:clientData fPrintsWithSheet="0"/>
  </xdr:twoCellAnchor>
  <xdr:twoCellAnchor editAs="oneCell">
    <xdr:from>
      <xdr:col>13</xdr:col>
      <xdr:colOff>95250</xdr:colOff>
      <xdr:row>14</xdr:row>
      <xdr:rowOff>0</xdr:rowOff>
    </xdr:from>
    <xdr:to>
      <xdr:col>17</xdr:col>
      <xdr:colOff>628650</xdr:colOff>
      <xdr:row>21</xdr:row>
      <xdr:rowOff>19050</xdr:rowOff>
    </xdr:to>
    <xdr:sp macro="" textlink="">
      <xdr:nvSpPr>
        <xdr:cNvPr id="12303" name="Rectangle 15">
          <a:extLst>
            <a:ext uri="{FF2B5EF4-FFF2-40B4-BE49-F238E27FC236}">
              <a16:creationId xmlns:a16="http://schemas.microsoft.com/office/drawing/2014/main" id="{5F43AD35-12EB-45AA-A6F3-37A122406D74}"/>
            </a:ext>
          </a:extLst>
        </xdr:cNvPr>
        <xdr:cNvSpPr>
          <a:spLocks noChangeArrowheads="1"/>
        </xdr:cNvSpPr>
      </xdr:nvSpPr>
      <xdr:spPr bwMode="auto">
        <a:xfrm>
          <a:off x="7277100" y="4248150"/>
          <a:ext cx="2790825" cy="185737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2. Glucose standard</a:t>
          </a:r>
        </a:p>
        <a:p>
          <a:pPr algn="l" rtl="0">
            <a:defRPr sz="1000"/>
          </a:pPr>
          <a:r>
            <a:rPr lang="en-IE" sz="1100" b="0" i="0" u="none" strike="noStrike" baseline="0">
              <a:solidFill>
                <a:srgbClr val="000000"/>
              </a:solidFill>
              <a:latin typeface="Gill Sans MT"/>
            </a:rPr>
            <a:t>Read all absorbance values against the </a:t>
          </a:r>
          <a:r>
            <a:rPr lang="en-IE" sz="1100" b="1" i="0" u="none" strike="noStrike" baseline="0">
              <a:solidFill>
                <a:srgbClr val="000000"/>
              </a:solidFill>
              <a:latin typeface="Gill Sans MT"/>
            </a:rPr>
            <a:t>Reagent Blank. </a:t>
          </a:r>
          <a:r>
            <a:rPr lang="en-IE" sz="1100" b="0" i="0" u="none" strike="noStrike" baseline="0">
              <a:solidFill>
                <a:srgbClr val="000000"/>
              </a:solidFill>
              <a:latin typeface="Gill Sans MT"/>
            </a:rPr>
            <a:t> If quadruplicate standards have been run, insert all sets of absorbance data and the program will use the average values.  If less than four sets of data are input, these will be averaged and used.  The factor (F) will be automatically calculated.</a:t>
          </a:r>
          <a:endParaRPr lang="en-IE"/>
        </a:p>
      </xdr:txBody>
    </xdr:sp>
    <xdr:clientData/>
  </xdr:twoCellAnchor>
  <xdr:twoCellAnchor editAs="oneCell">
    <xdr:from>
      <xdr:col>3</xdr:col>
      <xdr:colOff>28575</xdr:colOff>
      <xdr:row>28</xdr:row>
      <xdr:rowOff>104775</xdr:rowOff>
    </xdr:from>
    <xdr:to>
      <xdr:col>6</xdr:col>
      <xdr:colOff>323850</xdr:colOff>
      <xdr:row>39</xdr:row>
      <xdr:rowOff>76200</xdr:rowOff>
    </xdr:to>
    <xdr:sp macro="" textlink="">
      <xdr:nvSpPr>
        <xdr:cNvPr id="12304" name="Rectangle 16">
          <a:extLst>
            <a:ext uri="{FF2B5EF4-FFF2-40B4-BE49-F238E27FC236}">
              <a16:creationId xmlns:a16="http://schemas.microsoft.com/office/drawing/2014/main" id="{46192BE9-A852-48B2-9917-280EECE0AD41}"/>
            </a:ext>
          </a:extLst>
        </xdr:cNvPr>
        <xdr:cNvSpPr>
          <a:spLocks noChangeArrowheads="1"/>
        </xdr:cNvSpPr>
      </xdr:nvSpPr>
      <xdr:spPr bwMode="auto">
        <a:xfrm>
          <a:off x="228600" y="8020050"/>
          <a:ext cx="2876550" cy="206692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3. Insert absorbance values for the samples and blanks</a:t>
          </a:r>
        </a:p>
        <a:p>
          <a:pPr algn="l" rtl="0">
            <a:defRPr sz="1000"/>
          </a:pPr>
          <a:r>
            <a:rPr lang="en-IE" sz="1100" b="0" i="0" u="none" strike="noStrike" baseline="0">
              <a:solidFill>
                <a:srgbClr val="000000"/>
              </a:solidFill>
              <a:latin typeface="Gill Sans MT"/>
            </a:rPr>
            <a:t>Enter a single absorbance value for the sample bank.  If duplicate samples have been run, insert both absorbance values and the program will automatically use the average values.  If a single set of values are input, these will be used.  The program will subtract blank values from sample values.</a:t>
          </a:r>
          <a:endParaRPr lang="en-IE"/>
        </a:p>
      </xdr:txBody>
    </xdr:sp>
    <xdr:clientData/>
  </xdr:twoCellAnchor>
  <xdr:twoCellAnchor>
    <xdr:from>
      <xdr:col>16</xdr:col>
      <xdr:colOff>47625</xdr:colOff>
      <xdr:row>6</xdr:row>
      <xdr:rowOff>495300</xdr:rowOff>
    </xdr:from>
    <xdr:to>
      <xdr:col>17</xdr:col>
      <xdr:colOff>371475</xdr:colOff>
      <xdr:row>7</xdr:row>
      <xdr:rowOff>238125</xdr:rowOff>
    </xdr:to>
    <xdr:sp macro="" textlink="">
      <xdr:nvSpPr>
        <xdr:cNvPr id="12305" name="Text Box 17">
          <a:hlinkClick xmlns:r="http://schemas.openxmlformats.org/officeDocument/2006/relationships" r:id="rId1"/>
          <a:extLst>
            <a:ext uri="{FF2B5EF4-FFF2-40B4-BE49-F238E27FC236}">
              <a16:creationId xmlns:a16="http://schemas.microsoft.com/office/drawing/2014/main" id="{0D06E9AD-2C0A-4B7A-A7CF-4511EAC10001}"/>
            </a:ext>
          </a:extLst>
        </xdr:cNvPr>
        <xdr:cNvSpPr txBox="1">
          <a:spLocks noChangeArrowheads="1"/>
        </xdr:cNvSpPr>
      </xdr:nvSpPr>
      <xdr:spPr bwMode="auto">
        <a:xfrm>
          <a:off x="8772525" y="1847850"/>
          <a:ext cx="1038225" cy="2857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editAs="oneCell">
    <xdr:from>
      <xdr:col>13</xdr:col>
      <xdr:colOff>104775</xdr:colOff>
      <xdr:row>28</xdr:row>
      <xdr:rowOff>104775</xdr:rowOff>
    </xdr:from>
    <xdr:to>
      <xdr:col>18</xdr:col>
      <xdr:colOff>9525</xdr:colOff>
      <xdr:row>32</xdr:row>
      <xdr:rowOff>133350</xdr:rowOff>
    </xdr:to>
    <xdr:sp macro="" textlink="">
      <xdr:nvSpPr>
        <xdr:cNvPr id="12312" name="Rectangle 24">
          <a:extLst>
            <a:ext uri="{FF2B5EF4-FFF2-40B4-BE49-F238E27FC236}">
              <a16:creationId xmlns:a16="http://schemas.microsoft.com/office/drawing/2014/main" id="{C35CEFC5-2D4B-4E3F-9DE6-1DAAC7D8EA65}"/>
            </a:ext>
          </a:extLst>
        </xdr:cNvPr>
        <xdr:cNvSpPr>
          <a:spLocks noChangeArrowheads="1"/>
        </xdr:cNvSpPr>
      </xdr:nvSpPr>
      <xdr:spPr bwMode="auto">
        <a:xfrm>
          <a:off x="7286625" y="8020050"/>
          <a:ext cx="2876550" cy="79057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5.  Solid samples</a:t>
          </a:r>
        </a:p>
        <a:p>
          <a:pPr algn="l" rtl="0">
            <a:defRPr sz="1000"/>
          </a:pPr>
          <a:r>
            <a:rPr lang="en-IE" sz="1100" b="0" i="0" u="none" strike="noStrike" baseline="0">
              <a:solidFill>
                <a:srgbClr val="000000"/>
              </a:solidFill>
              <a:latin typeface="Gill Sans MT"/>
            </a:rPr>
            <a:t>Enter the sample weight correct to the nearest 0.1 g.</a:t>
          </a:r>
          <a:endParaRPr lang="en-IE"/>
        </a:p>
      </xdr:txBody>
    </xdr:sp>
    <xdr:clientData/>
  </xdr:twoCellAnchor>
  <xdr:twoCellAnchor>
    <xdr:from>
      <xdr:col>9</xdr:col>
      <xdr:colOff>180975</xdr:colOff>
      <xdr:row>22</xdr:row>
      <xdr:rowOff>228600</xdr:rowOff>
    </xdr:from>
    <xdr:to>
      <xdr:col>9</xdr:col>
      <xdr:colOff>266700</xdr:colOff>
      <xdr:row>22</xdr:row>
      <xdr:rowOff>352425</xdr:rowOff>
    </xdr:to>
    <xdr:sp macro="" textlink="">
      <xdr:nvSpPr>
        <xdr:cNvPr id="12529" name="AutoShape 31">
          <a:extLst>
            <a:ext uri="{FF2B5EF4-FFF2-40B4-BE49-F238E27FC236}">
              <a16:creationId xmlns:a16="http://schemas.microsoft.com/office/drawing/2014/main" id="{3EFD4663-9062-4769-ABCC-FE83B86470BC}"/>
            </a:ext>
          </a:extLst>
        </xdr:cNvPr>
        <xdr:cNvSpPr>
          <a:spLocks noChangeArrowheads="1"/>
        </xdr:cNvSpPr>
      </xdr:nvSpPr>
      <xdr:spPr bwMode="auto">
        <a:xfrm>
          <a:off x="5105400" y="6505575"/>
          <a:ext cx="85725" cy="123825"/>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257175</xdr:colOff>
      <xdr:row>28</xdr:row>
      <xdr:rowOff>104775</xdr:rowOff>
    </xdr:from>
    <xdr:to>
      <xdr:col>11</xdr:col>
      <xdr:colOff>276225</xdr:colOff>
      <xdr:row>34</xdr:row>
      <xdr:rowOff>171450</xdr:rowOff>
    </xdr:to>
    <xdr:sp macro="" textlink="">
      <xdr:nvSpPr>
        <xdr:cNvPr id="12323" name="Rectangle 35">
          <a:extLst>
            <a:ext uri="{FF2B5EF4-FFF2-40B4-BE49-F238E27FC236}">
              <a16:creationId xmlns:a16="http://schemas.microsoft.com/office/drawing/2014/main" id="{C09661FE-C1B5-4A75-9645-15D518DB8F06}"/>
            </a:ext>
          </a:extLst>
        </xdr:cNvPr>
        <xdr:cNvSpPr>
          <a:spLocks noChangeArrowheads="1"/>
        </xdr:cNvSpPr>
      </xdr:nvSpPr>
      <xdr:spPr bwMode="auto">
        <a:xfrm>
          <a:off x="3752850" y="8020050"/>
          <a:ext cx="2876550" cy="120967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4. Sample volume &amp; Sample dilution</a:t>
          </a:r>
        </a:p>
        <a:p>
          <a:pPr algn="l" rtl="0">
            <a:defRPr sz="1000"/>
          </a:pPr>
          <a:r>
            <a:rPr lang="en-IE" sz="1100" b="0" i="0" u="none" strike="noStrike" baseline="0">
              <a:solidFill>
                <a:srgbClr val="000000"/>
              </a:solidFill>
              <a:latin typeface="Gill Sans MT"/>
            </a:rPr>
            <a:t>If a sample volume other than 0.2 mL is used, enter the volume.</a:t>
          </a:r>
        </a:p>
        <a:p>
          <a:pPr algn="l" rtl="0">
            <a:defRPr sz="1000"/>
          </a:pPr>
          <a:r>
            <a:rPr lang="en-IE" sz="1100" b="0" i="0" u="none" strike="noStrike" baseline="0">
              <a:solidFill>
                <a:srgbClr val="000000"/>
              </a:solidFill>
              <a:latin typeface="Gill Sans MT"/>
            </a:rPr>
            <a:t>If samples are diluted before assay, enter the dilution factor (e.g. 10 for 10-fold).</a:t>
          </a:r>
          <a:endParaRPr lang="en-IE"/>
        </a:p>
      </xdr:txBody>
    </xdr:sp>
    <xdr:clientData/>
  </xdr:twoCellAnchor>
  <xdr:twoCellAnchor>
    <xdr:from>
      <xdr:col>5</xdr:col>
      <xdr:colOff>266700</xdr:colOff>
      <xdr:row>24</xdr:row>
      <xdr:rowOff>180975</xdr:rowOff>
    </xdr:from>
    <xdr:to>
      <xdr:col>7</xdr:col>
      <xdr:colOff>257175</xdr:colOff>
      <xdr:row>28</xdr:row>
      <xdr:rowOff>104775</xdr:rowOff>
    </xdr:to>
    <xdr:cxnSp macro="">
      <xdr:nvCxnSpPr>
        <xdr:cNvPr id="12531" name="AutoShape 36">
          <a:extLst>
            <a:ext uri="{FF2B5EF4-FFF2-40B4-BE49-F238E27FC236}">
              <a16:creationId xmlns:a16="http://schemas.microsoft.com/office/drawing/2014/main" id="{2E2A600B-5ADF-47A6-AAA1-313FE2976190}"/>
            </a:ext>
          </a:extLst>
        </xdr:cNvPr>
        <xdr:cNvCxnSpPr>
          <a:cxnSpLocks noChangeShapeType="1"/>
          <a:stCxn id="12304" idx="0"/>
        </xdr:cNvCxnSpPr>
      </xdr:nvCxnSpPr>
      <xdr:spPr bwMode="auto">
        <a:xfrm flipV="1">
          <a:off x="1666875" y="7334250"/>
          <a:ext cx="2085975" cy="68580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266700</xdr:colOff>
      <xdr:row>25</xdr:row>
      <xdr:rowOff>9525</xdr:rowOff>
    </xdr:from>
    <xdr:to>
      <xdr:col>11</xdr:col>
      <xdr:colOff>57150</xdr:colOff>
      <xdr:row>28</xdr:row>
      <xdr:rowOff>104775</xdr:rowOff>
    </xdr:to>
    <xdr:cxnSp macro="">
      <xdr:nvCxnSpPr>
        <xdr:cNvPr id="12532" name="AutoShape 37">
          <a:extLst>
            <a:ext uri="{FF2B5EF4-FFF2-40B4-BE49-F238E27FC236}">
              <a16:creationId xmlns:a16="http://schemas.microsoft.com/office/drawing/2014/main" id="{64524535-349D-4AB3-838E-F1B07B012124}"/>
            </a:ext>
          </a:extLst>
        </xdr:cNvPr>
        <xdr:cNvCxnSpPr>
          <a:cxnSpLocks noChangeShapeType="1"/>
          <a:stCxn id="12323" idx="0"/>
        </xdr:cNvCxnSpPr>
      </xdr:nvCxnSpPr>
      <xdr:spPr bwMode="auto">
        <a:xfrm flipV="1">
          <a:off x="5191125" y="7353300"/>
          <a:ext cx="1219200" cy="66675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0</xdr:colOff>
      <xdr:row>24</xdr:row>
      <xdr:rowOff>180975</xdr:rowOff>
    </xdr:from>
    <xdr:to>
      <xdr:col>16</xdr:col>
      <xdr:colOff>295275</xdr:colOff>
      <xdr:row>28</xdr:row>
      <xdr:rowOff>104775</xdr:rowOff>
    </xdr:to>
    <xdr:cxnSp macro="">
      <xdr:nvCxnSpPr>
        <xdr:cNvPr id="12533" name="AutoShape 38">
          <a:extLst>
            <a:ext uri="{FF2B5EF4-FFF2-40B4-BE49-F238E27FC236}">
              <a16:creationId xmlns:a16="http://schemas.microsoft.com/office/drawing/2014/main" id="{751EA5B5-099B-4F99-88D6-E2D599A3CC95}"/>
            </a:ext>
          </a:extLst>
        </xdr:cNvPr>
        <xdr:cNvCxnSpPr>
          <a:cxnSpLocks noChangeShapeType="1"/>
          <a:stCxn id="12312" idx="0"/>
        </xdr:cNvCxnSpPr>
      </xdr:nvCxnSpPr>
      <xdr:spPr bwMode="auto">
        <a:xfrm flipV="1">
          <a:off x="8724900" y="7334250"/>
          <a:ext cx="295275" cy="68580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152400</xdr:colOff>
      <xdr:row>16</xdr:row>
      <xdr:rowOff>47625</xdr:rowOff>
    </xdr:from>
    <xdr:to>
      <xdr:col>13</xdr:col>
      <xdr:colOff>95250</xdr:colOff>
      <xdr:row>19</xdr:row>
      <xdr:rowOff>66675</xdr:rowOff>
    </xdr:to>
    <xdr:cxnSp macro="">
      <xdr:nvCxnSpPr>
        <xdr:cNvPr id="12534" name="AutoShape 39">
          <a:extLst>
            <a:ext uri="{FF2B5EF4-FFF2-40B4-BE49-F238E27FC236}">
              <a16:creationId xmlns:a16="http://schemas.microsoft.com/office/drawing/2014/main" id="{2EEF3943-F76F-4A8E-A107-BACBF2453A16}"/>
            </a:ext>
          </a:extLst>
        </xdr:cNvPr>
        <xdr:cNvCxnSpPr>
          <a:cxnSpLocks noChangeShapeType="1"/>
          <a:stCxn id="12303" idx="1"/>
        </xdr:cNvCxnSpPr>
      </xdr:nvCxnSpPr>
      <xdr:spPr bwMode="auto">
        <a:xfrm flipH="1">
          <a:off x="4362450" y="5181600"/>
          <a:ext cx="2914650" cy="59055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152400</xdr:colOff>
      <xdr:row>14</xdr:row>
      <xdr:rowOff>238125</xdr:rowOff>
    </xdr:from>
    <xdr:to>
      <xdr:col>6</xdr:col>
      <xdr:colOff>390525</xdr:colOff>
      <xdr:row>15</xdr:row>
      <xdr:rowOff>190500</xdr:rowOff>
    </xdr:to>
    <xdr:cxnSp macro="">
      <xdr:nvCxnSpPr>
        <xdr:cNvPr id="12535" name="AutoShape 40">
          <a:extLst>
            <a:ext uri="{FF2B5EF4-FFF2-40B4-BE49-F238E27FC236}">
              <a16:creationId xmlns:a16="http://schemas.microsoft.com/office/drawing/2014/main" id="{F923BA73-35DE-43D6-8EBD-C0AC62DD2651}"/>
            </a:ext>
          </a:extLst>
        </xdr:cNvPr>
        <xdr:cNvCxnSpPr>
          <a:cxnSpLocks noChangeShapeType="1"/>
          <a:stCxn id="12291" idx="2"/>
        </xdr:cNvCxnSpPr>
      </xdr:nvCxnSpPr>
      <xdr:spPr bwMode="auto">
        <a:xfrm flipH="1">
          <a:off x="2933700" y="4486275"/>
          <a:ext cx="238125" cy="53340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0</xdr:colOff>
      <xdr:row>1</xdr:row>
      <xdr:rowOff>0</xdr:rowOff>
    </xdr:from>
    <xdr:to>
      <xdr:col>18</xdr:col>
      <xdr:colOff>112612</xdr:colOff>
      <xdr:row>6</xdr:row>
      <xdr:rowOff>219075</xdr:rowOff>
    </xdr:to>
    <xdr:pic>
      <xdr:nvPicPr>
        <xdr:cNvPr id="3" name="Picture 2">
          <a:extLst>
            <a:ext uri="{FF2B5EF4-FFF2-40B4-BE49-F238E27FC236}">
              <a16:creationId xmlns:a16="http://schemas.microsoft.com/office/drawing/2014/main" id="{5B776CC8-0A8B-4255-BB92-3D87F199ADF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300" y="95250"/>
          <a:ext cx="10151962" cy="1647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180975</xdr:colOff>
      <xdr:row>11</xdr:row>
      <xdr:rowOff>47625</xdr:rowOff>
    </xdr:from>
    <xdr:to>
      <xdr:col>9</xdr:col>
      <xdr:colOff>266700</xdr:colOff>
      <xdr:row>11</xdr:row>
      <xdr:rowOff>171450</xdr:rowOff>
    </xdr:to>
    <xdr:sp macro="" textlink="">
      <xdr:nvSpPr>
        <xdr:cNvPr id="2183" name="AutoShape 11">
          <a:extLst>
            <a:ext uri="{FF2B5EF4-FFF2-40B4-BE49-F238E27FC236}">
              <a16:creationId xmlns:a16="http://schemas.microsoft.com/office/drawing/2014/main" id="{DCADFE49-CB02-486D-9422-B96C10634FDE}"/>
            </a:ext>
          </a:extLst>
        </xdr:cNvPr>
        <xdr:cNvSpPr>
          <a:spLocks noChangeArrowheads="1"/>
        </xdr:cNvSpPr>
      </xdr:nvSpPr>
      <xdr:spPr bwMode="auto">
        <a:xfrm>
          <a:off x="4972050" y="3124200"/>
          <a:ext cx="0" cy="123825"/>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409575</xdr:colOff>
      <xdr:row>3</xdr:row>
      <xdr:rowOff>57150</xdr:rowOff>
    </xdr:from>
    <xdr:to>
      <xdr:col>20</xdr:col>
      <xdr:colOff>685800</xdr:colOff>
      <xdr:row>4</xdr:row>
      <xdr:rowOff>9525</xdr:rowOff>
    </xdr:to>
    <xdr:sp macro="" textlink="">
      <xdr:nvSpPr>
        <xdr:cNvPr id="2075" name="Text Box 27">
          <a:hlinkClick xmlns:r="http://schemas.openxmlformats.org/officeDocument/2006/relationships" r:id="rId1"/>
          <a:extLst>
            <a:ext uri="{FF2B5EF4-FFF2-40B4-BE49-F238E27FC236}">
              <a16:creationId xmlns:a16="http://schemas.microsoft.com/office/drawing/2014/main" id="{996EB9C9-DF55-4209-95BC-A5409EB0DAC2}"/>
            </a:ext>
          </a:extLst>
        </xdr:cNvPr>
        <xdr:cNvSpPr txBox="1">
          <a:spLocks noChangeArrowheads="1"/>
        </xdr:cNvSpPr>
      </xdr:nvSpPr>
      <xdr:spPr bwMode="auto">
        <a:xfrm>
          <a:off x="9182100" y="1609725"/>
          <a:ext cx="990600" cy="1428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Instructions</a:t>
          </a:r>
          <a:endParaRPr lang="en-IE"/>
        </a:p>
      </xdr:txBody>
    </xdr:sp>
    <xdr:clientData fPrintsWithSheet="0"/>
  </xdr:twoCellAnchor>
  <xdr:twoCellAnchor>
    <xdr:from>
      <xdr:col>18</xdr:col>
      <xdr:colOff>409575</xdr:colOff>
      <xdr:row>4</xdr:row>
      <xdr:rowOff>57150</xdr:rowOff>
    </xdr:from>
    <xdr:to>
      <xdr:col>20</xdr:col>
      <xdr:colOff>485775</xdr:colOff>
      <xdr:row>5</xdr:row>
      <xdr:rowOff>57150</xdr:rowOff>
    </xdr:to>
    <xdr:sp macro="" textlink="">
      <xdr:nvSpPr>
        <xdr:cNvPr id="2076" name="Text Box 28">
          <a:hlinkClick xmlns:r="http://schemas.openxmlformats.org/officeDocument/2006/relationships" r:id="rId2"/>
          <a:extLst>
            <a:ext uri="{FF2B5EF4-FFF2-40B4-BE49-F238E27FC236}">
              <a16:creationId xmlns:a16="http://schemas.microsoft.com/office/drawing/2014/main" id="{A53A3FB1-4866-4118-966D-54F05388C3FC}"/>
            </a:ext>
          </a:extLst>
        </xdr:cNvPr>
        <xdr:cNvSpPr txBox="1">
          <a:spLocks noChangeArrowheads="1"/>
        </xdr:cNvSpPr>
      </xdr:nvSpPr>
      <xdr:spPr bwMode="auto">
        <a:xfrm>
          <a:off x="9182100" y="1800225"/>
          <a:ext cx="79057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xdr:from>
      <xdr:col>15</xdr:col>
      <xdr:colOff>381000</xdr:colOff>
      <xdr:row>4</xdr:row>
      <xdr:rowOff>95250</xdr:rowOff>
    </xdr:from>
    <xdr:to>
      <xdr:col>17</xdr:col>
      <xdr:colOff>85725</xdr:colOff>
      <xdr:row>4</xdr:row>
      <xdr:rowOff>95250</xdr:rowOff>
    </xdr:to>
    <xdr:sp macro="" textlink="">
      <xdr:nvSpPr>
        <xdr:cNvPr id="2186" name="Line 29">
          <a:extLst>
            <a:ext uri="{FF2B5EF4-FFF2-40B4-BE49-F238E27FC236}">
              <a16:creationId xmlns:a16="http://schemas.microsoft.com/office/drawing/2014/main" id="{67386B80-167D-47A9-AFCC-5E7F00B9AF3C}"/>
            </a:ext>
          </a:extLst>
        </xdr:cNvPr>
        <xdr:cNvSpPr>
          <a:spLocks noChangeShapeType="1"/>
        </xdr:cNvSpPr>
      </xdr:nvSpPr>
      <xdr:spPr bwMode="auto">
        <a:xfrm>
          <a:off x="7943850" y="1838325"/>
          <a:ext cx="8001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15</xdr:col>
      <xdr:colOff>381000</xdr:colOff>
      <xdr:row>4</xdr:row>
      <xdr:rowOff>95250</xdr:rowOff>
    </xdr:from>
    <xdr:to>
      <xdr:col>17</xdr:col>
      <xdr:colOff>66675</xdr:colOff>
      <xdr:row>4</xdr:row>
      <xdr:rowOff>95250</xdr:rowOff>
    </xdr:to>
    <xdr:sp macro="" textlink="">
      <xdr:nvSpPr>
        <xdr:cNvPr id="2187" name="Line 30">
          <a:extLst>
            <a:ext uri="{FF2B5EF4-FFF2-40B4-BE49-F238E27FC236}">
              <a16:creationId xmlns:a16="http://schemas.microsoft.com/office/drawing/2014/main" id="{741BC6C7-0DE2-438F-8624-A219A82DABCC}"/>
            </a:ext>
          </a:extLst>
        </xdr:cNvPr>
        <xdr:cNvSpPr>
          <a:spLocks noChangeShapeType="1"/>
        </xdr:cNvSpPr>
      </xdr:nvSpPr>
      <xdr:spPr bwMode="auto">
        <a:xfrm flipH="1">
          <a:off x="7943850" y="1838325"/>
          <a:ext cx="7810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15</xdr:col>
      <xdr:colOff>381000</xdr:colOff>
      <xdr:row>4</xdr:row>
      <xdr:rowOff>114300</xdr:rowOff>
    </xdr:from>
    <xdr:to>
      <xdr:col>17</xdr:col>
      <xdr:colOff>180975</xdr:colOff>
      <xdr:row>4</xdr:row>
      <xdr:rowOff>114300</xdr:rowOff>
    </xdr:to>
    <xdr:sp macro="" textlink="">
      <xdr:nvSpPr>
        <xdr:cNvPr id="2188" name="Line 31">
          <a:extLst>
            <a:ext uri="{FF2B5EF4-FFF2-40B4-BE49-F238E27FC236}">
              <a16:creationId xmlns:a16="http://schemas.microsoft.com/office/drawing/2014/main" id="{5A9BA2BC-802A-4C36-A1A1-48BBDF1E66B8}"/>
            </a:ext>
          </a:extLst>
        </xdr:cNvPr>
        <xdr:cNvSpPr>
          <a:spLocks noChangeShapeType="1"/>
        </xdr:cNvSpPr>
      </xdr:nvSpPr>
      <xdr:spPr bwMode="auto">
        <a:xfrm flipH="1">
          <a:off x="7943850" y="1857375"/>
          <a:ext cx="8286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xdr:col>
      <xdr:colOff>19050</xdr:colOff>
      <xdr:row>92</xdr:row>
      <xdr:rowOff>171450</xdr:rowOff>
    </xdr:from>
    <xdr:to>
      <xdr:col>4</xdr:col>
      <xdr:colOff>114300</xdr:colOff>
      <xdr:row>93</xdr:row>
      <xdr:rowOff>161925</xdr:rowOff>
    </xdr:to>
    <xdr:sp macro="" textlink="">
      <xdr:nvSpPr>
        <xdr:cNvPr id="2081" name="Text Box 33">
          <a:hlinkClick xmlns:r="http://schemas.openxmlformats.org/officeDocument/2006/relationships" r:id="rId3"/>
          <a:extLst>
            <a:ext uri="{FF2B5EF4-FFF2-40B4-BE49-F238E27FC236}">
              <a16:creationId xmlns:a16="http://schemas.microsoft.com/office/drawing/2014/main" id="{63C3483C-4F53-496C-8A22-8EEF2F381B59}"/>
            </a:ext>
          </a:extLst>
        </xdr:cNvPr>
        <xdr:cNvSpPr txBox="1">
          <a:spLocks noChangeArrowheads="1"/>
        </xdr:cNvSpPr>
      </xdr:nvSpPr>
      <xdr:spPr bwMode="auto">
        <a:xfrm>
          <a:off x="247650" y="19107150"/>
          <a:ext cx="1314450"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Back to Top of Page</a:t>
          </a:r>
          <a:endParaRPr lang="en-IE"/>
        </a:p>
      </xdr:txBody>
    </xdr:sp>
    <xdr:clientData fPrintsWithSheet="0"/>
  </xdr:twoCellAnchor>
  <xdr:twoCellAnchor>
    <xdr:from>
      <xdr:col>10</xdr:col>
      <xdr:colOff>180975</xdr:colOff>
      <xdr:row>11</xdr:row>
      <xdr:rowOff>228600</xdr:rowOff>
    </xdr:from>
    <xdr:to>
      <xdr:col>10</xdr:col>
      <xdr:colOff>266700</xdr:colOff>
      <xdr:row>11</xdr:row>
      <xdr:rowOff>352425</xdr:rowOff>
    </xdr:to>
    <xdr:sp macro="" textlink="">
      <xdr:nvSpPr>
        <xdr:cNvPr id="2190" name="AutoShape 52">
          <a:extLst>
            <a:ext uri="{FF2B5EF4-FFF2-40B4-BE49-F238E27FC236}">
              <a16:creationId xmlns:a16="http://schemas.microsoft.com/office/drawing/2014/main" id="{0F654034-5271-487B-A82F-9676F4CBD050}"/>
            </a:ext>
          </a:extLst>
        </xdr:cNvPr>
        <xdr:cNvSpPr>
          <a:spLocks noChangeArrowheads="1"/>
        </xdr:cNvSpPr>
      </xdr:nvSpPr>
      <xdr:spPr bwMode="auto">
        <a:xfrm>
          <a:off x="5153025" y="3305175"/>
          <a:ext cx="85725" cy="123825"/>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0</xdr:colOff>
      <xdr:row>1</xdr:row>
      <xdr:rowOff>0</xdr:rowOff>
    </xdr:from>
    <xdr:to>
      <xdr:col>22</xdr:col>
      <xdr:colOff>0</xdr:colOff>
      <xdr:row>2</xdr:row>
      <xdr:rowOff>91686</xdr:rowOff>
    </xdr:to>
    <xdr:pic>
      <xdr:nvPicPr>
        <xdr:cNvPr id="3" name="Picture 2">
          <a:extLst>
            <a:ext uri="{FF2B5EF4-FFF2-40B4-BE49-F238E27FC236}">
              <a16:creationId xmlns:a16="http://schemas.microsoft.com/office/drawing/2014/main" id="{FC09027D-DED2-4F5C-BC3E-966325D59E1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300" y="95250"/>
          <a:ext cx="10306050" cy="16728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upportcs.megazyme.com/support/home" TargetMode="External"/><Relationship Id="rId7" Type="http://schemas.openxmlformats.org/officeDocument/2006/relationships/vmlDrawing" Target="../drawings/vmlDrawing1.vml"/><Relationship Id="rId2" Type="http://schemas.openxmlformats.org/officeDocument/2006/relationships/hyperlink" Target="http://www.megazyme.com/" TargetMode="External"/><Relationship Id="rId1" Type="http://schemas.openxmlformats.org/officeDocument/2006/relationships/hyperlink" Target="mailto:info@megazyme.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upport.megazyme.com/support/hom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2"/>
  <sheetViews>
    <sheetView tabSelected="1" workbookViewId="0">
      <selection activeCell="Q50" sqref="Q50"/>
    </sheetView>
  </sheetViews>
  <sheetFormatPr defaultColWidth="12.28515625" defaultRowHeight="15" x14ac:dyDescent="0.3"/>
  <cols>
    <col min="1" max="1" width="1.7109375" style="51" customWidth="1"/>
    <col min="2" max="2" width="0.42578125" style="51" customWidth="1"/>
    <col min="3" max="3" width="0.85546875" style="74" customWidth="1"/>
    <col min="4" max="4" width="3.28515625" style="51" customWidth="1"/>
    <col min="5" max="5" width="14.7109375" style="51" customWidth="1"/>
    <col min="6" max="6" width="20.7109375" style="51" customWidth="1"/>
    <col min="7" max="12" width="10.7109375" style="51" customWidth="1"/>
    <col min="13" max="13" width="1.7109375" style="51" customWidth="1"/>
    <col min="14" max="15" width="10.7109375" style="51" customWidth="1"/>
    <col min="16" max="16" width="1.7109375" style="51" customWidth="1"/>
    <col min="17" max="18" width="10.7109375" style="51" customWidth="1"/>
    <col min="19" max="19" width="1.7109375" style="5" customWidth="1"/>
    <col min="20" max="16384" width="12.28515625" style="51"/>
  </cols>
  <sheetData>
    <row r="1" spans="1:19" ht="7.7" customHeight="1" x14ac:dyDescent="0.3">
      <c r="A1" s="5"/>
      <c r="B1" s="5"/>
      <c r="C1" s="10"/>
      <c r="D1" s="5"/>
      <c r="E1" s="5"/>
      <c r="F1" s="5"/>
      <c r="G1" s="5"/>
      <c r="H1" s="5"/>
      <c r="I1" s="5"/>
      <c r="J1" s="5"/>
      <c r="K1" s="5"/>
      <c r="L1" s="5"/>
      <c r="M1" s="5"/>
      <c r="N1" s="5"/>
      <c r="O1" s="5"/>
      <c r="P1" s="5"/>
      <c r="Q1" s="5"/>
      <c r="R1" s="5"/>
    </row>
    <row r="2" spans="1:19" ht="13.7" customHeight="1" x14ac:dyDescent="0.3">
      <c r="A2" s="5"/>
      <c r="B2" s="7"/>
      <c r="C2" s="11"/>
      <c r="D2" s="7"/>
      <c r="E2" s="7"/>
      <c r="F2" s="7"/>
      <c r="G2" s="7"/>
      <c r="H2" s="7"/>
      <c r="I2" s="7"/>
      <c r="J2" s="7"/>
      <c r="K2" s="7"/>
      <c r="L2" s="7"/>
      <c r="M2" s="7"/>
      <c r="N2" s="7"/>
      <c r="O2" s="7"/>
      <c r="P2" s="7"/>
      <c r="Q2" s="7"/>
      <c r="R2" s="7"/>
      <c r="S2" s="7"/>
    </row>
    <row r="3" spans="1:19" ht="27" customHeight="1" x14ac:dyDescent="0.3">
      <c r="A3" s="5"/>
      <c r="B3" s="7"/>
      <c r="C3" s="11"/>
      <c r="D3" s="8"/>
      <c r="E3" s="8"/>
      <c r="F3" s="8"/>
      <c r="G3" s="8"/>
      <c r="H3" s="8"/>
      <c r="I3" s="8"/>
      <c r="J3" s="8"/>
      <c r="K3" s="8"/>
      <c r="L3" s="8"/>
      <c r="M3" s="8"/>
      <c r="N3" s="8"/>
      <c r="O3" s="8"/>
      <c r="P3" s="8"/>
      <c r="Q3" s="30"/>
      <c r="R3" s="7"/>
      <c r="S3" s="7"/>
    </row>
    <row r="4" spans="1:19" ht="40.5" customHeight="1" x14ac:dyDescent="0.3">
      <c r="A4" s="5"/>
      <c r="B4" s="7"/>
      <c r="C4" s="11"/>
      <c r="D4" s="8"/>
      <c r="E4" s="8"/>
      <c r="F4" s="8"/>
      <c r="G4" s="8"/>
      <c r="H4" s="8"/>
      <c r="I4" s="8"/>
      <c r="J4" s="8"/>
      <c r="K4" s="8"/>
      <c r="L4" s="8"/>
      <c r="M4" s="8"/>
      <c r="N4" s="8"/>
      <c r="O4" s="8"/>
      <c r="P4" s="8"/>
      <c r="Q4" s="30"/>
      <c r="R4" s="7"/>
      <c r="S4" s="7"/>
    </row>
    <row r="5" spans="1:19" ht="18.2" customHeight="1" x14ac:dyDescent="0.3">
      <c r="A5" s="5"/>
      <c r="B5" s="7"/>
      <c r="C5" s="12"/>
      <c r="D5" s="21"/>
      <c r="E5" s="21"/>
      <c r="F5" s="21"/>
      <c r="G5" s="21"/>
      <c r="H5" s="21"/>
      <c r="I5" s="21"/>
      <c r="J5" s="21"/>
      <c r="K5" s="21"/>
      <c r="L5" s="21"/>
      <c r="M5" s="21"/>
      <c r="N5" s="21"/>
      <c r="O5" s="21"/>
      <c r="P5" s="21"/>
      <c r="Q5" s="30"/>
      <c r="R5" s="7"/>
      <c r="S5" s="7"/>
    </row>
    <row r="6" spans="1:19" ht="13.7" customHeight="1" x14ac:dyDescent="0.3">
      <c r="A6" s="5"/>
      <c r="B6" s="7"/>
      <c r="C6" s="12"/>
      <c r="D6" s="9"/>
      <c r="E6" s="9"/>
      <c r="F6" s="9"/>
      <c r="G6" s="9"/>
      <c r="H6" s="9"/>
      <c r="I6" s="9"/>
      <c r="J6" s="9"/>
      <c r="K6" s="9"/>
      <c r="L6" s="9"/>
      <c r="M6" s="9"/>
      <c r="N6" s="9"/>
      <c r="O6" s="9"/>
      <c r="P6" s="9"/>
      <c r="Q6" s="30"/>
      <c r="R6" s="7"/>
      <c r="S6" s="7"/>
    </row>
    <row r="7" spans="1:19" s="5" customFormat="1" ht="42.95" customHeight="1" x14ac:dyDescent="0.4">
      <c r="B7" s="7"/>
      <c r="C7" s="31" t="s">
        <v>16</v>
      </c>
      <c r="D7" s="13"/>
      <c r="E7" s="13"/>
      <c r="F7" s="13"/>
      <c r="G7" s="13"/>
      <c r="H7" s="13"/>
      <c r="I7" s="13"/>
      <c r="J7" s="13"/>
      <c r="K7" s="13"/>
      <c r="L7" s="13"/>
      <c r="M7" s="13"/>
      <c r="N7" s="13"/>
      <c r="O7" s="13"/>
      <c r="P7" s="13"/>
      <c r="Q7" s="30"/>
      <c r="R7" s="7"/>
      <c r="S7" s="7"/>
    </row>
    <row r="8" spans="1:19" s="5" customFormat="1" ht="45" customHeight="1" x14ac:dyDescent="0.3">
      <c r="B8" s="7"/>
      <c r="C8" s="97" t="s">
        <v>35</v>
      </c>
      <c r="D8" s="99"/>
      <c r="E8" s="99"/>
      <c r="F8" s="99"/>
      <c r="G8" s="99"/>
      <c r="H8" s="99"/>
      <c r="I8" s="99"/>
      <c r="J8" s="99"/>
      <c r="K8" s="99"/>
      <c r="L8" s="99"/>
      <c r="M8" s="99"/>
      <c r="N8" s="99"/>
      <c r="O8" s="99"/>
      <c r="P8" s="99"/>
      <c r="Q8" s="99"/>
      <c r="R8" s="7"/>
      <c r="S8" s="7"/>
    </row>
    <row r="9" spans="1:19" s="5" customFormat="1" ht="54.95" customHeight="1" x14ac:dyDescent="0.4">
      <c r="B9" s="7"/>
      <c r="C9" s="31" t="s">
        <v>17</v>
      </c>
      <c r="D9" s="15"/>
      <c r="E9" s="15"/>
      <c r="F9" s="15"/>
      <c r="G9" s="15"/>
      <c r="H9" s="15"/>
      <c r="I9" s="15"/>
      <c r="J9" s="15"/>
      <c r="K9" s="15"/>
      <c r="L9" s="15"/>
      <c r="M9" s="15"/>
      <c r="N9" s="15"/>
      <c r="O9" s="15"/>
      <c r="P9" s="15"/>
      <c r="Q9" s="7"/>
      <c r="R9" s="7"/>
      <c r="S9" s="7"/>
    </row>
    <row r="10" spans="1:19" s="5" customFormat="1" ht="18.75" x14ac:dyDescent="0.35">
      <c r="B10" s="7"/>
      <c r="C10" s="28" t="s">
        <v>25</v>
      </c>
      <c r="D10" s="15"/>
      <c r="E10" s="15"/>
      <c r="F10" s="15"/>
      <c r="G10" s="15"/>
      <c r="H10" s="15"/>
      <c r="I10" s="15"/>
      <c r="J10" s="15"/>
      <c r="K10" s="15"/>
      <c r="L10" s="15"/>
      <c r="M10" s="15"/>
      <c r="N10" s="15"/>
      <c r="O10" s="15"/>
      <c r="P10" s="15"/>
      <c r="Q10" s="7"/>
      <c r="R10" s="7"/>
      <c r="S10" s="7"/>
    </row>
    <row r="11" spans="1:19" s="5" customFormat="1" ht="17.25" x14ac:dyDescent="0.35">
      <c r="B11" s="7"/>
      <c r="C11" s="28" t="s">
        <v>26</v>
      </c>
      <c r="D11" s="15"/>
      <c r="E11" s="15"/>
      <c r="F11" s="15"/>
      <c r="G11" s="15"/>
      <c r="H11" s="15"/>
      <c r="I11" s="15"/>
      <c r="J11" s="15"/>
      <c r="K11" s="15"/>
      <c r="L11" s="15"/>
      <c r="M11" s="15"/>
      <c r="N11" s="15"/>
      <c r="O11" s="15"/>
      <c r="P11" s="15"/>
      <c r="Q11" s="7"/>
      <c r="R11" s="7"/>
      <c r="S11" s="7"/>
    </row>
    <row r="12" spans="1:19" s="5" customFormat="1" ht="17.25" x14ac:dyDescent="0.35">
      <c r="B12" s="7"/>
      <c r="C12" s="100"/>
      <c r="D12" s="101"/>
      <c r="E12" s="101"/>
      <c r="F12" s="101"/>
      <c r="G12" s="101"/>
      <c r="H12" s="101"/>
      <c r="I12" s="101"/>
      <c r="J12" s="101"/>
      <c r="K12" s="101"/>
      <c r="L12" s="101"/>
      <c r="M12" s="15"/>
      <c r="N12" s="15"/>
      <c r="O12" s="15"/>
      <c r="P12" s="15"/>
      <c r="Q12" s="7"/>
      <c r="R12" s="7"/>
      <c r="S12" s="7"/>
    </row>
    <row r="13" spans="1:19" s="5" customFormat="1" ht="17.25" x14ac:dyDescent="0.35">
      <c r="B13" s="7"/>
      <c r="C13" s="28"/>
      <c r="D13" s="15"/>
      <c r="E13" s="15"/>
      <c r="F13" s="15"/>
      <c r="G13" s="15"/>
      <c r="H13" s="15"/>
      <c r="I13" s="15"/>
      <c r="J13" s="15"/>
      <c r="K13" s="15"/>
      <c r="L13" s="15"/>
      <c r="M13" s="15"/>
      <c r="N13" s="15"/>
      <c r="O13" s="15"/>
      <c r="P13" s="15"/>
      <c r="Q13" s="7"/>
      <c r="R13" s="7"/>
      <c r="S13" s="7"/>
    </row>
    <row r="14" spans="1:19" s="5" customFormat="1" x14ac:dyDescent="0.3">
      <c r="B14" s="7"/>
      <c r="C14" s="11"/>
      <c r="D14" s="15"/>
      <c r="E14" s="15"/>
      <c r="F14" s="15"/>
      <c r="G14" s="15"/>
      <c r="H14" s="15"/>
      <c r="I14" s="15"/>
      <c r="J14" s="15"/>
      <c r="K14" s="15"/>
      <c r="L14" s="15"/>
      <c r="M14" s="15"/>
      <c r="N14" s="15"/>
      <c r="O14" s="15"/>
      <c r="P14" s="15"/>
      <c r="Q14" s="7"/>
      <c r="R14" s="7"/>
      <c r="S14" s="7"/>
    </row>
    <row r="15" spans="1:19" s="5" customFormat="1" ht="45.95" customHeight="1" x14ac:dyDescent="0.3">
      <c r="B15" s="7"/>
      <c r="C15" s="11"/>
      <c r="D15" s="15"/>
      <c r="E15" s="15"/>
      <c r="F15" s="15"/>
      <c r="G15" s="15"/>
      <c r="H15" s="15"/>
      <c r="I15" s="15"/>
      <c r="J15" s="15"/>
      <c r="K15" s="15"/>
      <c r="L15" s="15"/>
      <c r="M15" s="15"/>
      <c r="N15" s="15"/>
      <c r="O15" s="15"/>
      <c r="P15" s="15"/>
      <c r="Q15" s="7"/>
      <c r="R15" s="7"/>
      <c r="S15" s="7"/>
    </row>
    <row r="16" spans="1:19" s="5" customFormat="1" ht="24.2" customHeight="1" x14ac:dyDescent="0.3">
      <c r="B16" s="7"/>
      <c r="C16" s="11"/>
      <c r="D16" s="7"/>
      <c r="E16" s="2" t="s">
        <v>12</v>
      </c>
      <c r="F16" s="102"/>
      <c r="G16" s="103"/>
      <c r="H16" s="104"/>
      <c r="I16" s="1"/>
      <c r="J16" s="7"/>
      <c r="K16" s="7"/>
      <c r="L16" s="7"/>
      <c r="M16" s="7"/>
      <c r="N16" s="7"/>
      <c r="O16" s="7"/>
      <c r="P16" s="7"/>
      <c r="Q16" s="7"/>
      <c r="R16" s="7"/>
      <c r="S16" s="7"/>
    </row>
    <row r="17" spans="2:19" s="5" customFormat="1" x14ac:dyDescent="0.3">
      <c r="B17" s="7"/>
      <c r="C17" s="11"/>
      <c r="D17" s="9"/>
      <c r="E17" s="1"/>
      <c r="F17" s="1"/>
      <c r="G17" s="1"/>
      <c r="H17" s="1"/>
      <c r="I17" s="1"/>
      <c r="J17" s="7"/>
      <c r="K17" s="9"/>
      <c r="L17" s="9"/>
      <c r="M17" s="9"/>
      <c r="N17" s="9"/>
      <c r="O17" s="9"/>
      <c r="P17" s="9"/>
      <c r="Q17" s="7"/>
      <c r="R17" s="7"/>
      <c r="S17" s="7"/>
    </row>
    <row r="18" spans="2:19" s="5" customFormat="1" x14ac:dyDescent="0.3">
      <c r="B18" s="7"/>
      <c r="C18" s="11"/>
      <c r="D18" s="9"/>
      <c r="E18" s="9"/>
      <c r="F18" s="9"/>
      <c r="G18" s="32" t="s">
        <v>27</v>
      </c>
      <c r="H18" s="6"/>
      <c r="I18" s="7"/>
      <c r="J18" s="9"/>
      <c r="K18" s="14"/>
      <c r="L18" s="9"/>
      <c r="M18" s="9"/>
      <c r="N18" s="9"/>
      <c r="O18" s="9"/>
      <c r="P18" s="9"/>
      <c r="Q18" s="7"/>
      <c r="R18" s="7"/>
      <c r="S18" s="7"/>
    </row>
    <row r="19" spans="2:19" s="5" customFormat="1" x14ac:dyDescent="0.3">
      <c r="B19" s="7"/>
      <c r="C19" s="11"/>
      <c r="D19" s="9"/>
      <c r="E19" s="9"/>
      <c r="F19" s="9"/>
      <c r="G19" s="52" t="s">
        <v>28</v>
      </c>
      <c r="H19" s="52" t="s">
        <v>29</v>
      </c>
      <c r="I19" s="52" t="s">
        <v>30</v>
      </c>
      <c r="J19" s="52" t="s">
        <v>31</v>
      </c>
      <c r="K19" s="53" t="s">
        <v>32</v>
      </c>
      <c r="L19" s="9"/>
      <c r="M19" s="9"/>
      <c r="N19" s="9"/>
      <c r="O19" s="9"/>
      <c r="P19" s="9"/>
      <c r="Q19" s="9"/>
      <c r="R19" s="9"/>
      <c r="S19" s="7"/>
    </row>
    <row r="20" spans="2:19" s="5" customFormat="1" x14ac:dyDescent="0.3">
      <c r="B20" s="7"/>
      <c r="C20" s="11"/>
      <c r="D20" s="7"/>
      <c r="E20" s="9"/>
      <c r="F20" s="9"/>
      <c r="G20" s="54"/>
      <c r="H20" s="70"/>
      <c r="I20" s="54"/>
      <c r="J20" s="55"/>
      <c r="K20" s="56">
        <f>IF(COUNT(E20,F20,G20,J20)=0,0,AVERAGE(E20,F20,G20,J20))</f>
        <v>0</v>
      </c>
      <c r="L20" s="7"/>
      <c r="M20" s="7"/>
      <c r="N20" s="7"/>
      <c r="O20" s="7"/>
      <c r="P20" s="7"/>
      <c r="Q20" s="7"/>
      <c r="R20" s="7"/>
      <c r="S20" s="7"/>
    </row>
    <row r="21" spans="2:19" s="5" customFormat="1" x14ac:dyDescent="0.3">
      <c r="B21" s="7"/>
      <c r="C21" s="11"/>
      <c r="D21" s="7"/>
      <c r="E21" s="7"/>
      <c r="F21" s="57"/>
      <c r="G21" s="32" t="s">
        <v>33</v>
      </c>
      <c r="H21" s="58" t="str">
        <f>IF(AND(ISNUMBER(Replicate_ave),Replicate_ave&gt;0),100/Replicate_ave,"--")</f>
        <v>--</v>
      </c>
      <c r="I21" s="7"/>
      <c r="J21" s="7"/>
      <c r="K21" s="7"/>
      <c r="L21" s="7"/>
      <c r="M21" s="7"/>
      <c r="N21" s="7"/>
      <c r="O21" s="7"/>
      <c r="P21" s="7"/>
      <c r="Q21" s="32"/>
      <c r="R21" s="32"/>
      <c r="S21" s="33"/>
    </row>
    <row r="22" spans="2:19" s="5" customFormat="1" x14ac:dyDescent="0.3">
      <c r="B22" s="7"/>
      <c r="C22" s="11"/>
      <c r="D22" s="7"/>
      <c r="E22" s="7"/>
      <c r="F22" s="9"/>
      <c r="G22" s="32"/>
      <c r="H22" s="71"/>
      <c r="I22" s="7"/>
      <c r="J22" s="7"/>
      <c r="K22" s="7"/>
      <c r="L22" s="7"/>
      <c r="M22" s="7"/>
      <c r="N22" s="7"/>
      <c r="O22" s="7"/>
      <c r="P22" s="7"/>
      <c r="Q22" s="32"/>
      <c r="R22" s="32"/>
      <c r="S22" s="33"/>
    </row>
    <row r="23" spans="2:19" s="5" customFormat="1" ht="54.2" customHeight="1" x14ac:dyDescent="0.3">
      <c r="B23" s="7"/>
      <c r="C23" s="11"/>
      <c r="D23" s="4"/>
      <c r="E23" s="65" t="s">
        <v>0</v>
      </c>
      <c r="F23" s="65" t="s">
        <v>39</v>
      </c>
      <c r="G23" s="66" t="s">
        <v>34</v>
      </c>
      <c r="H23" s="66" t="s">
        <v>43</v>
      </c>
      <c r="I23" s="66" t="s">
        <v>42</v>
      </c>
      <c r="J23" s="68" t="s">
        <v>38</v>
      </c>
      <c r="K23" s="66" t="s">
        <v>14</v>
      </c>
      <c r="L23" s="66" t="s">
        <v>15</v>
      </c>
      <c r="M23" s="69"/>
      <c r="N23" s="66" t="s">
        <v>21</v>
      </c>
      <c r="O23" s="68" t="s">
        <v>23</v>
      </c>
      <c r="P23" s="69"/>
      <c r="Q23" s="66" t="s">
        <v>2</v>
      </c>
      <c r="R23" s="68" t="s">
        <v>24</v>
      </c>
      <c r="S23" s="34"/>
    </row>
    <row r="24" spans="2:19" s="5" customFormat="1" x14ac:dyDescent="0.3">
      <c r="B24" s="7"/>
      <c r="C24" s="11"/>
      <c r="D24" s="48">
        <v>1</v>
      </c>
      <c r="E24" s="43"/>
      <c r="F24" s="44" t="s">
        <v>40</v>
      </c>
      <c r="G24" s="61"/>
      <c r="H24" s="45"/>
      <c r="I24" s="45"/>
      <c r="J24" s="60"/>
      <c r="K24" s="46">
        <v>0.2</v>
      </c>
      <c r="L24" s="43">
        <v>1</v>
      </c>
      <c r="M24" s="3"/>
      <c r="N24" s="44" t="s">
        <v>22</v>
      </c>
      <c r="O24" s="60"/>
      <c r="P24" s="3"/>
      <c r="Q24" s="50"/>
      <c r="R24" s="60"/>
      <c r="S24" s="71"/>
    </row>
    <row r="25" spans="2:19" s="5" customFormat="1" x14ac:dyDescent="0.3">
      <c r="B25" s="7"/>
      <c r="C25" s="11"/>
      <c r="D25" s="49"/>
      <c r="E25" s="47"/>
      <c r="F25" s="47" t="s">
        <v>41</v>
      </c>
      <c r="G25" s="62"/>
      <c r="H25" s="62"/>
      <c r="I25" s="62"/>
      <c r="J25" s="47"/>
      <c r="K25" s="63">
        <v>0.2</v>
      </c>
      <c r="L25" s="62">
        <v>1</v>
      </c>
      <c r="M25" s="3"/>
      <c r="N25" s="47" t="s">
        <v>36</v>
      </c>
      <c r="O25" s="47"/>
      <c r="P25" s="3"/>
      <c r="Q25" s="64"/>
      <c r="R25" s="47"/>
      <c r="S25" s="71"/>
    </row>
    <row r="26" spans="2:19" s="5" customFormat="1" x14ac:dyDescent="0.3">
      <c r="B26" s="7"/>
      <c r="C26" s="11"/>
      <c r="D26" s="48">
        <v>2</v>
      </c>
      <c r="E26" s="43"/>
      <c r="F26" s="44" t="s">
        <v>40</v>
      </c>
      <c r="G26" s="61"/>
      <c r="H26" s="45"/>
      <c r="I26" s="45"/>
      <c r="J26" s="60"/>
      <c r="K26" s="46">
        <v>0.2</v>
      </c>
      <c r="L26" s="43">
        <v>1</v>
      </c>
      <c r="M26" s="3"/>
      <c r="N26" s="44" t="s">
        <v>22</v>
      </c>
      <c r="O26" s="60"/>
      <c r="P26" s="3"/>
      <c r="Q26" s="50"/>
      <c r="R26" s="60"/>
      <c r="S26" s="7"/>
    </row>
    <row r="27" spans="2:19" s="5" customFormat="1" x14ac:dyDescent="0.3">
      <c r="B27" s="7"/>
      <c r="C27" s="11"/>
      <c r="D27" s="49"/>
      <c r="E27" s="47"/>
      <c r="F27" s="47" t="s">
        <v>41</v>
      </c>
      <c r="G27" s="62"/>
      <c r="H27" s="62"/>
      <c r="I27" s="62"/>
      <c r="J27" s="47"/>
      <c r="K27" s="63">
        <v>0.2</v>
      </c>
      <c r="L27" s="62">
        <v>1</v>
      </c>
      <c r="M27" s="3"/>
      <c r="N27" s="47" t="s">
        <v>36</v>
      </c>
      <c r="O27" s="47"/>
      <c r="P27" s="3"/>
      <c r="Q27" s="64"/>
      <c r="R27" s="47"/>
      <c r="S27" s="7"/>
    </row>
    <row r="28" spans="2:19" s="5" customFormat="1" x14ac:dyDescent="0.3">
      <c r="B28" s="7"/>
      <c r="C28" s="11"/>
      <c r="D28" s="1"/>
      <c r="E28" s="1"/>
      <c r="F28" s="1"/>
      <c r="G28" s="1"/>
      <c r="H28" s="1"/>
      <c r="I28" s="1"/>
      <c r="J28" s="16"/>
      <c r="K28" s="16"/>
      <c r="L28" s="16"/>
      <c r="M28" s="16"/>
      <c r="N28" s="16"/>
      <c r="O28" s="16"/>
      <c r="P28" s="16"/>
      <c r="Q28" s="7"/>
      <c r="R28" s="7"/>
      <c r="S28" s="7"/>
    </row>
    <row r="29" spans="2:19" s="5" customFormat="1" x14ac:dyDescent="0.3">
      <c r="B29" s="7"/>
      <c r="C29" s="11"/>
      <c r="D29" s="1"/>
      <c r="E29" s="1"/>
      <c r="F29" s="1"/>
      <c r="G29" s="1"/>
      <c r="H29" s="1"/>
      <c r="I29" s="1"/>
      <c r="J29" s="16"/>
      <c r="K29" s="16"/>
      <c r="L29" s="16"/>
      <c r="M29" s="16"/>
      <c r="N29" s="16"/>
      <c r="O29" s="16"/>
      <c r="P29" s="16"/>
      <c r="Q29" s="7"/>
      <c r="R29" s="7"/>
      <c r="S29" s="7"/>
    </row>
    <row r="30" spans="2:19" s="5" customFormat="1" x14ac:dyDescent="0.3">
      <c r="B30" s="7"/>
      <c r="C30" s="11"/>
      <c r="D30" s="16"/>
      <c r="E30" s="16"/>
      <c r="F30" s="16"/>
      <c r="G30" s="16"/>
      <c r="H30" s="16"/>
      <c r="I30" s="16"/>
      <c r="J30" s="16"/>
      <c r="K30" s="16"/>
      <c r="L30" s="16"/>
      <c r="M30" s="16"/>
      <c r="N30" s="16"/>
      <c r="O30" s="16"/>
      <c r="P30" s="16"/>
      <c r="Q30" s="7"/>
      <c r="R30" s="7"/>
      <c r="S30" s="7"/>
    </row>
    <row r="31" spans="2:19" s="5" customFormat="1" x14ac:dyDescent="0.3">
      <c r="B31" s="7"/>
      <c r="C31" s="11"/>
      <c r="D31" s="16"/>
      <c r="E31" s="16"/>
      <c r="F31" s="16"/>
      <c r="G31" s="16"/>
      <c r="H31" s="16"/>
      <c r="I31" s="16"/>
      <c r="J31" s="16"/>
      <c r="K31" s="16"/>
      <c r="L31" s="16"/>
      <c r="M31" s="16"/>
      <c r="N31" s="16"/>
      <c r="O31" s="16"/>
      <c r="P31" s="16"/>
      <c r="Q31" s="7"/>
      <c r="R31" s="7"/>
      <c r="S31" s="7"/>
    </row>
    <row r="32" spans="2:19" s="5" customFormat="1" x14ac:dyDescent="0.3">
      <c r="B32" s="7"/>
      <c r="C32" s="11"/>
      <c r="D32" s="16"/>
      <c r="E32" s="16"/>
      <c r="F32" s="16"/>
      <c r="G32" s="16"/>
      <c r="H32" s="16"/>
      <c r="I32" s="16"/>
      <c r="J32" s="16"/>
      <c r="K32" s="16"/>
      <c r="L32" s="16"/>
      <c r="M32" s="16"/>
      <c r="N32" s="16"/>
      <c r="O32" s="16"/>
      <c r="P32" s="16"/>
      <c r="Q32" s="7"/>
      <c r="R32" s="7"/>
      <c r="S32" s="7"/>
    </row>
    <row r="33" spans="1:19" s="5" customFormat="1" x14ac:dyDescent="0.3">
      <c r="B33" s="7"/>
      <c r="C33" s="11"/>
      <c r="D33" s="16"/>
      <c r="E33" s="16"/>
      <c r="F33" s="16"/>
      <c r="G33" s="16"/>
      <c r="H33" s="16"/>
      <c r="I33" s="16"/>
      <c r="J33" s="16"/>
      <c r="K33" s="16"/>
      <c r="L33" s="16"/>
      <c r="M33" s="16"/>
      <c r="N33" s="16"/>
      <c r="O33" s="16"/>
      <c r="P33" s="16"/>
      <c r="Q33" s="7"/>
      <c r="R33" s="7"/>
      <c r="S33" s="7"/>
    </row>
    <row r="34" spans="1:19" s="5" customFormat="1" x14ac:dyDescent="0.3">
      <c r="B34" s="7"/>
      <c r="C34" s="11"/>
      <c r="D34" s="16"/>
      <c r="E34" s="16"/>
      <c r="F34" s="16"/>
      <c r="G34" s="16"/>
      <c r="H34" s="16"/>
      <c r="I34" s="16"/>
      <c r="J34" s="16"/>
      <c r="K34" s="16"/>
      <c r="L34" s="16"/>
      <c r="M34" s="16"/>
      <c r="N34" s="16"/>
      <c r="O34" s="16"/>
      <c r="P34" s="16"/>
      <c r="Q34" s="7"/>
      <c r="R34" s="7"/>
      <c r="S34" s="7"/>
    </row>
    <row r="35" spans="1:19" s="5" customFormat="1" x14ac:dyDescent="0.3">
      <c r="B35" s="7"/>
      <c r="C35" s="11"/>
      <c r="D35" s="16"/>
      <c r="E35" s="16"/>
      <c r="F35" s="16"/>
      <c r="G35" s="16"/>
      <c r="H35" s="16"/>
      <c r="I35" s="16"/>
      <c r="J35" s="16"/>
      <c r="K35" s="16"/>
      <c r="L35" s="16"/>
      <c r="M35" s="16"/>
      <c r="N35" s="16"/>
      <c r="O35" s="16"/>
      <c r="P35" s="16"/>
      <c r="Q35" s="7"/>
      <c r="R35" s="7"/>
      <c r="S35" s="7"/>
    </row>
    <row r="36" spans="1:19" s="5" customFormat="1" x14ac:dyDescent="0.3">
      <c r="B36" s="7"/>
      <c r="C36" s="11"/>
      <c r="D36" s="16"/>
      <c r="E36" s="16"/>
      <c r="F36" s="16"/>
      <c r="G36" s="16"/>
      <c r="H36" s="16"/>
      <c r="I36" s="16"/>
      <c r="J36" s="16"/>
      <c r="K36" s="16"/>
      <c r="L36" s="16"/>
      <c r="M36" s="16"/>
      <c r="N36" s="16"/>
      <c r="O36" s="16"/>
      <c r="P36" s="16"/>
      <c r="Q36" s="7"/>
      <c r="R36" s="7"/>
      <c r="S36" s="7"/>
    </row>
    <row r="37" spans="1:19" s="5" customFormat="1" x14ac:dyDescent="0.3">
      <c r="B37" s="7"/>
      <c r="C37" s="11"/>
      <c r="D37" s="16"/>
      <c r="E37" s="16"/>
      <c r="F37" s="16"/>
      <c r="G37" s="16"/>
      <c r="H37" s="16"/>
      <c r="I37" s="16"/>
      <c r="J37" s="16"/>
      <c r="K37" s="16"/>
      <c r="L37" s="16"/>
      <c r="M37" s="16"/>
      <c r="N37" s="16"/>
      <c r="O37" s="16"/>
      <c r="P37" s="16"/>
      <c r="Q37" s="7"/>
      <c r="R37" s="7"/>
      <c r="S37" s="7"/>
    </row>
    <row r="38" spans="1:19" s="5" customFormat="1" x14ac:dyDescent="0.3">
      <c r="B38" s="7"/>
      <c r="C38" s="11"/>
      <c r="D38" s="16"/>
      <c r="E38" s="16"/>
      <c r="F38" s="16"/>
      <c r="G38" s="16"/>
      <c r="H38" s="16"/>
      <c r="I38" s="16"/>
      <c r="J38" s="16" t="s">
        <v>18</v>
      </c>
      <c r="K38" s="16"/>
      <c r="L38" s="16"/>
      <c r="M38" s="16"/>
      <c r="N38" s="16"/>
      <c r="O38" s="16"/>
      <c r="P38" s="16"/>
      <c r="Q38" s="7"/>
      <c r="R38" s="7"/>
      <c r="S38" s="7"/>
    </row>
    <row r="39" spans="1:19" s="5" customFormat="1" x14ac:dyDescent="0.3">
      <c r="B39" s="7"/>
      <c r="C39" s="11"/>
      <c r="D39" s="16"/>
      <c r="E39" s="16"/>
      <c r="F39" s="16"/>
      <c r="G39" s="16"/>
      <c r="H39" s="16"/>
      <c r="I39" s="16"/>
      <c r="J39" s="16"/>
      <c r="K39" s="16"/>
      <c r="L39" s="16"/>
      <c r="M39" s="16"/>
      <c r="N39" s="16"/>
      <c r="O39" s="16"/>
      <c r="P39" s="16"/>
      <c r="Q39" s="7"/>
      <c r="R39" s="7"/>
      <c r="S39" s="7"/>
    </row>
    <row r="40" spans="1:19" s="5" customFormat="1" x14ac:dyDescent="0.3">
      <c r="B40" s="7"/>
      <c r="C40" s="11"/>
      <c r="D40" s="16"/>
      <c r="E40" s="16"/>
      <c r="F40" s="16"/>
      <c r="G40" s="16"/>
      <c r="H40" s="16"/>
      <c r="I40" s="16"/>
      <c r="J40" s="16"/>
      <c r="K40" s="16"/>
      <c r="L40" s="16"/>
      <c r="M40" s="16"/>
      <c r="N40" s="16"/>
      <c r="O40" s="16"/>
      <c r="P40" s="16"/>
      <c r="Q40" s="7"/>
      <c r="R40" s="7"/>
      <c r="S40" s="7"/>
    </row>
    <row r="41" spans="1:19" s="5" customFormat="1" x14ac:dyDescent="0.3">
      <c r="B41" s="7"/>
      <c r="C41" s="11"/>
      <c r="D41" s="16"/>
      <c r="E41" s="16"/>
      <c r="F41" s="16"/>
      <c r="G41" s="16"/>
      <c r="H41" s="16"/>
      <c r="I41" s="16"/>
      <c r="J41" s="16"/>
      <c r="K41" s="16"/>
      <c r="L41" s="16"/>
      <c r="M41" s="16"/>
      <c r="N41" s="16"/>
      <c r="O41" s="16"/>
      <c r="P41" s="16"/>
      <c r="Q41" s="7"/>
      <c r="R41" s="7"/>
      <c r="S41" s="7"/>
    </row>
    <row r="42" spans="1:19" s="5" customFormat="1" ht="30.2" customHeight="1" x14ac:dyDescent="0.4">
      <c r="B42" s="7"/>
      <c r="C42" s="35" t="s">
        <v>6</v>
      </c>
      <c r="D42" s="22"/>
      <c r="E42" s="22"/>
      <c r="F42" s="22"/>
      <c r="G42" s="22"/>
      <c r="H42" s="22"/>
      <c r="I42" s="22"/>
      <c r="J42" s="22"/>
      <c r="K42" s="22"/>
      <c r="L42" s="22"/>
      <c r="M42" s="22"/>
      <c r="N42" s="22"/>
      <c r="O42" s="22"/>
      <c r="P42" s="22"/>
      <c r="Q42" s="23"/>
      <c r="R42" s="7"/>
      <c r="S42" s="7"/>
    </row>
    <row r="43" spans="1:19" s="17" customFormat="1" ht="24.95" customHeight="1" x14ac:dyDescent="0.35">
      <c r="B43" s="19"/>
      <c r="C43" s="36" t="s">
        <v>7</v>
      </c>
      <c r="D43" s="25"/>
      <c r="E43" s="25"/>
      <c r="F43" s="25"/>
      <c r="G43" s="25"/>
      <c r="H43" s="25"/>
      <c r="I43" s="25"/>
      <c r="J43" s="18"/>
      <c r="K43" s="25"/>
      <c r="L43" s="25"/>
      <c r="M43" s="25"/>
      <c r="N43" s="25"/>
      <c r="O43" s="25"/>
      <c r="P43" s="25"/>
      <c r="Q43" s="24"/>
      <c r="R43" s="19"/>
      <c r="S43" s="72"/>
    </row>
    <row r="44" spans="1:19" s="73" customFormat="1" ht="63" customHeight="1" x14ac:dyDescent="0.3">
      <c r="A44" s="17"/>
      <c r="B44" s="19"/>
      <c r="C44" s="97" t="s">
        <v>8</v>
      </c>
      <c r="D44" s="98"/>
      <c r="E44" s="98"/>
      <c r="F44" s="98"/>
      <c r="G44" s="59"/>
      <c r="H44" s="59"/>
      <c r="I44" s="38"/>
      <c r="J44" s="39" t="s">
        <v>9</v>
      </c>
      <c r="K44" s="38"/>
      <c r="L44" s="38"/>
      <c r="M44" s="38"/>
      <c r="N44" s="38"/>
      <c r="O44" s="38"/>
      <c r="P44" s="38"/>
      <c r="Q44" s="39"/>
      <c r="R44" s="20"/>
      <c r="S44" s="72"/>
    </row>
    <row r="45" spans="1:19" s="73" customFormat="1" ht="30.95" customHeight="1" x14ac:dyDescent="0.35">
      <c r="A45" s="17"/>
      <c r="B45" s="19"/>
      <c r="C45" s="26" t="s">
        <v>3</v>
      </c>
      <c r="D45" s="26"/>
      <c r="E45" s="26"/>
      <c r="F45" s="26"/>
      <c r="G45" s="26"/>
      <c r="H45" s="26"/>
      <c r="I45" s="26"/>
      <c r="J45" s="40"/>
      <c r="K45" s="26"/>
      <c r="L45" s="26"/>
      <c r="M45" s="26"/>
      <c r="N45" s="26"/>
      <c r="O45" s="26"/>
      <c r="P45" s="26"/>
      <c r="Q45" s="40"/>
      <c r="R45" s="20"/>
      <c r="S45" s="72"/>
    </row>
    <row r="46" spans="1:19" s="73" customFormat="1" ht="16.7" customHeight="1" x14ac:dyDescent="0.35">
      <c r="A46" s="17"/>
      <c r="B46" s="19"/>
      <c r="C46" s="27" t="s">
        <v>10</v>
      </c>
      <c r="D46" s="26"/>
      <c r="E46" s="26"/>
      <c r="F46" s="26"/>
      <c r="G46" s="26"/>
      <c r="H46" s="26"/>
      <c r="I46" s="26"/>
      <c r="J46" s="39" t="s">
        <v>44</v>
      </c>
      <c r="K46" s="26"/>
      <c r="L46" s="26"/>
      <c r="M46" s="26"/>
      <c r="N46" s="26"/>
      <c r="O46" s="26"/>
      <c r="P46" s="26"/>
      <c r="Q46" s="39"/>
      <c r="R46" s="20"/>
      <c r="S46" s="72"/>
    </row>
    <row r="47" spans="1:19" s="73" customFormat="1" ht="16.7" customHeight="1" x14ac:dyDescent="0.35">
      <c r="A47" s="17"/>
      <c r="B47" s="19"/>
      <c r="C47" s="41" t="s">
        <v>11</v>
      </c>
      <c r="D47" s="26"/>
      <c r="E47" s="26"/>
      <c r="F47" s="26"/>
      <c r="G47" s="26"/>
      <c r="H47" s="26"/>
      <c r="I47" s="26"/>
      <c r="J47" s="39" t="s">
        <v>45</v>
      </c>
      <c r="K47" s="26"/>
      <c r="L47" s="26"/>
      <c r="M47" s="26"/>
      <c r="N47" s="26"/>
      <c r="O47" s="26"/>
      <c r="P47" s="26"/>
      <c r="Q47" s="39"/>
      <c r="R47" s="20"/>
      <c r="S47" s="72"/>
    </row>
    <row r="48" spans="1:19" ht="16.7" customHeight="1" x14ac:dyDescent="0.35">
      <c r="A48" s="17"/>
      <c r="B48" s="19"/>
      <c r="C48" s="41" t="s">
        <v>4</v>
      </c>
      <c r="D48" s="28"/>
      <c r="E48" s="28"/>
      <c r="F48" s="28"/>
      <c r="G48" s="28"/>
      <c r="H48" s="28"/>
      <c r="I48" s="28"/>
      <c r="J48" s="39" t="s">
        <v>5</v>
      </c>
      <c r="K48" s="28"/>
      <c r="L48" s="28"/>
      <c r="M48" s="28"/>
      <c r="N48" s="28"/>
      <c r="O48" s="28"/>
      <c r="P48" s="28"/>
      <c r="Q48" s="39"/>
      <c r="R48" s="20"/>
      <c r="S48" s="72"/>
    </row>
    <row r="49" spans="1:19" ht="16.7" customHeight="1" x14ac:dyDescent="0.35">
      <c r="A49" s="17"/>
      <c r="B49" s="19"/>
      <c r="C49" s="41"/>
      <c r="D49" s="28"/>
      <c r="E49" s="28"/>
      <c r="F49" s="28"/>
      <c r="G49" s="28"/>
      <c r="H49" s="28"/>
      <c r="I49" s="28"/>
      <c r="J49" s="6"/>
      <c r="K49" s="28"/>
      <c r="L49" s="28"/>
      <c r="M49" s="36"/>
      <c r="N49" s="9"/>
      <c r="O49" s="9"/>
      <c r="P49" s="9"/>
      <c r="Q49" s="36" t="s">
        <v>46</v>
      </c>
      <c r="R49" s="20"/>
      <c r="S49" s="72"/>
    </row>
    <row r="50" spans="1:19" ht="16.7" customHeight="1" x14ac:dyDescent="0.35">
      <c r="A50" s="17"/>
      <c r="B50" s="19"/>
      <c r="C50" s="41"/>
      <c r="D50" s="28"/>
      <c r="E50" s="28"/>
      <c r="F50" s="28"/>
      <c r="G50" s="28"/>
      <c r="H50" s="28"/>
      <c r="I50" s="28"/>
      <c r="J50" s="28"/>
      <c r="K50" s="28"/>
      <c r="L50" s="28"/>
      <c r="M50" s="28"/>
      <c r="N50" s="28"/>
      <c r="O50" s="28"/>
      <c r="P50" s="28"/>
      <c r="Q50" s="42"/>
      <c r="R50" s="20"/>
      <c r="S50" s="72"/>
    </row>
    <row r="51" spans="1:19" s="17" customFormat="1" ht="9.1999999999999993" customHeight="1" x14ac:dyDescent="0.35">
      <c r="B51" s="19"/>
      <c r="C51" s="29"/>
      <c r="D51" s="29"/>
      <c r="E51" s="29"/>
      <c r="F51" s="29"/>
      <c r="G51" s="29"/>
      <c r="H51" s="29"/>
      <c r="I51" s="29"/>
      <c r="J51" s="29"/>
      <c r="K51" s="29"/>
      <c r="L51" s="29"/>
      <c r="M51" s="29"/>
      <c r="N51" s="29"/>
      <c r="O51" s="29"/>
      <c r="P51" s="29"/>
      <c r="Q51" s="37"/>
      <c r="R51" s="19"/>
      <c r="S51" s="72"/>
    </row>
    <row r="52" spans="1:19" s="17" customFormat="1" ht="399.95" customHeight="1" x14ac:dyDescent="0.3"/>
  </sheetData>
  <sheetProtection password="8E71" sheet="1" objects="1" scenarios="1"/>
  <mergeCells count="4">
    <mergeCell ref="C44:F44"/>
    <mergeCell ref="C8:Q8"/>
    <mergeCell ref="C12:L12"/>
    <mergeCell ref="F16:H16"/>
  </mergeCells>
  <phoneticPr fontId="0" type="noConversion"/>
  <dataValidations count="3">
    <dataValidation allowBlank="1" sqref="K45:P50 C52:P65536 C45 Q45 Q51:Q65536 C47:C50 J45 D45:I50 J50 R28:R65536 S26:S65536 J28:J42 D30:I43 K28:Q43 Q49 D9:L11 M9:Q15 R1:S15 T1:IV1048576 D13:L15 C1:C42 D1:P7 A1:B1048576 Q1:Q2 Q5:Q7" xr:uid="{00000000-0002-0000-0000-000000000000}"/>
    <dataValidation type="decimal" allowBlank="1" showErrorMessage="1" error="Enter numeric values only" sqref="E25 Q24:Q27 K24:L27 H24:I29 E27:E29" xr:uid="{00000000-0002-0000-0000-000001000000}">
      <formula1>0</formula1>
      <formula2>10000</formula2>
    </dataValidation>
    <dataValidation allowBlank="1" showInputMessage="1" sqref="E18:E22 G18:I22 S16:S25 D16:D22 J16:R22" xr:uid="{00000000-0002-0000-0000-000002000000}"/>
  </dataValidations>
  <hyperlinks>
    <hyperlink ref="J48" r:id="rId1" display="mailto:info@megazyme.com" xr:uid="{00000000-0004-0000-0000-000000000000}"/>
    <hyperlink ref="J44" r:id="rId2" display="http://www.megazyme.com/" xr:uid="{00000000-0004-0000-0000-000001000000}"/>
    <hyperlink ref="J47" r:id="rId3" xr:uid="{00000000-0004-0000-0000-000002000000}"/>
    <hyperlink ref="J46" r:id="rId4" xr:uid="{00000000-0004-0000-0000-000003000000}"/>
  </hyperlinks>
  <pageMargins left="0.59055118110236227" right="0.59055118110236227" top="0.59055118110236227" bottom="0.98425196850393704" header="0.51181102362204722" footer="0.51181102362204722"/>
  <pageSetup paperSize="9" scale="60" fitToHeight="2" orientation="portrait" horizontalDpi="360" verticalDpi="360" r:id="rId5"/>
  <headerFooter alignWithMargins="0">
    <oddFooter>&amp;LPrinted on &amp;D, Page &amp;P of &amp;N</oddFooter>
  </headerFooter>
  <rowBreaks count="2" manualBreakCount="2">
    <brk id="23" min="1" max="18" man="1"/>
    <brk id="50" min="1" max="15" man="1"/>
  </rowBreaks>
  <drawing r:id="rId6"/>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96"/>
  <sheetViews>
    <sheetView topLeftCell="A31" zoomScaleNormal="85" workbookViewId="0"/>
  </sheetViews>
  <sheetFormatPr defaultColWidth="12.28515625" defaultRowHeight="15" x14ac:dyDescent="0.3"/>
  <cols>
    <col min="1" max="2" width="1.7109375" style="51" customWidth="1"/>
    <col min="3" max="3" width="3.5703125" style="51" customWidth="1"/>
    <col min="4" max="4" width="14.7109375" style="51" customWidth="1"/>
    <col min="5" max="5" width="20.7109375" style="51" customWidth="1"/>
    <col min="6" max="8" width="10.7109375" style="51" customWidth="1"/>
    <col min="9" max="10" width="10.7109375" style="51" hidden="1" customWidth="1"/>
    <col min="11" max="13" width="10.7109375" style="51" customWidth="1"/>
    <col min="14" max="14" width="1.7109375" style="51" customWidth="1"/>
    <col min="15" max="15" width="10.7109375" style="51" customWidth="1"/>
    <col min="16" max="16" width="10.7109375" style="51" hidden="1" customWidth="1"/>
    <col min="17" max="17" width="10.7109375" style="51" customWidth="1"/>
    <col min="18" max="18" width="1.7109375" style="51" customWidth="1"/>
    <col min="19" max="19" width="10.7109375" style="51" customWidth="1"/>
    <col min="20" max="20" width="10.7109375" style="51" hidden="1" customWidth="1"/>
    <col min="21" max="21" width="12.28515625" style="51" customWidth="1"/>
    <col min="22" max="22" width="1.7109375" style="51" customWidth="1"/>
    <col min="23" max="16384" width="12.28515625" style="51"/>
  </cols>
  <sheetData>
    <row r="1" spans="1:22" ht="7.9" customHeight="1" x14ac:dyDescent="0.3">
      <c r="A1" s="5"/>
      <c r="B1" s="5"/>
      <c r="C1" s="5"/>
      <c r="D1" s="5"/>
      <c r="E1" s="5"/>
      <c r="F1" s="5"/>
      <c r="G1" s="5"/>
      <c r="H1" s="5"/>
      <c r="I1" s="5"/>
      <c r="K1" s="5"/>
    </row>
    <row r="2" spans="1:22" ht="124.5" customHeight="1" x14ac:dyDescent="0.3">
      <c r="A2" s="5"/>
      <c r="B2" s="7"/>
      <c r="C2" s="7"/>
      <c r="D2" s="7"/>
      <c r="E2" s="7"/>
      <c r="F2" s="7"/>
      <c r="G2" s="7"/>
      <c r="H2" s="7"/>
      <c r="I2" s="7"/>
      <c r="J2" s="7"/>
      <c r="K2" s="7"/>
      <c r="L2" s="7"/>
      <c r="M2" s="7"/>
      <c r="N2" s="7"/>
      <c r="O2" s="7"/>
      <c r="P2" s="7"/>
      <c r="Q2" s="7"/>
      <c r="R2" s="7"/>
      <c r="S2" s="7"/>
      <c r="T2" s="9"/>
      <c r="U2" s="9"/>
      <c r="V2" s="9"/>
    </row>
    <row r="3" spans="1:22" ht="15" customHeight="1" x14ac:dyDescent="0.3">
      <c r="A3" s="5"/>
      <c r="B3" s="7"/>
      <c r="C3" s="7"/>
      <c r="D3" s="7"/>
      <c r="E3" s="7"/>
      <c r="F3" s="7"/>
      <c r="G3" s="7"/>
      <c r="H3" s="7"/>
      <c r="I3" s="7"/>
      <c r="J3" s="7"/>
      <c r="K3" s="7"/>
      <c r="L3" s="7"/>
      <c r="M3" s="7"/>
      <c r="N3" s="7"/>
      <c r="O3" s="7"/>
      <c r="P3" s="7"/>
      <c r="Q3" s="7"/>
      <c r="R3" s="7"/>
      <c r="S3" s="7"/>
      <c r="T3" s="9"/>
      <c r="U3" s="9"/>
      <c r="V3" s="9"/>
    </row>
    <row r="4" spans="1:22" x14ac:dyDescent="0.3">
      <c r="A4" s="5"/>
      <c r="B4" s="7"/>
      <c r="C4" s="7"/>
      <c r="D4" s="32" t="s">
        <v>12</v>
      </c>
      <c r="E4" s="102"/>
      <c r="F4" s="103"/>
      <c r="G4" s="104"/>
      <c r="H4" s="7"/>
      <c r="I4" s="7"/>
      <c r="J4" s="7"/>
      <c r="K4" s="7"/>
      <c r="L4" s="7"/>
      <c r="M4" s="75"/>
      <c r="N4" s="75"/>
      <c r="O4" s="75"/>
      <c r="P4" s="75"/>
      <c r="Q4" s="7"/>
      <c r="R4" s="7"/>
      <c r="S4" s="7"/>
      <c r="T4" s="9"/>
      <c r="U4" s="9"/>
      <c r="V4" s="9"/>
    </row>
    <row r="5" spans="1:22" ht="15.4" customHeight="1" x14ac:dyDescent="0.3">
      <c r="A5" s="5"/>
      <c r="B5" s="7"/>
      <c r="C5" s="7"/>
      <c r="D5" s="7"/>
      <c r="E5" s="7"/>
      <c r="F5" s="7"/>
      <c r="G5" s="7"/>
      <c r="H5" s="7"/>
      <c r="I5" s="7"/>
      <c r="J5" s="6"/>
      <c r="K5" s="7"/>
      <c r="L5" s="71"/>
      <c r="M5" s="7"/>
      <c r="N5" s="7"/>
      <c r="O5" s="7"/>
      <c r="P5" s="7"/>
      <c r="Q5" s="7"/>
      <c r="R5" s="11"/>
      <c r="S5" s="7"/>
      <c r="T5" s="9"/>
      <c r="U5" s="9"/>
      <c r="V5" s="9"/>
    </row>
    <row r="6" spans="1:22" x14ac:dyDescent="0.3">
      <c r="A6" s="5"/>
      <c r="B6" s="7"/>
      <c r="C6" s="9"/>
      <c r="D6" s="9"/>
      <c r="E6" s="9"/>
      <c r="F6" s="32" t="s">
        <v>27</v>
      </c>
      <c r="G6" s="6"/>
      <c r="H6" s="7"/>
      <c r="I6" s="9"/>
      <c r="J6" s="7"/>
      <c r="K6" s="7"/>
      <c r="L6" s="9"/>
      <c r="M6" s="9"/>
      <c r="N6" s="9"/>
      <c r="O6" s="7"/>
      <c r="P6" s="7"/>
      <c r="Q6" s="7"/>
      <c r="R6" s="7"/>
      <c r="S6" s="7"/>
      <c r="T6" s="7"/>
      <c r="U6" s="9"/>
      <c r="V6" s="9"/>
    </row>
    <row r="7" spans="1:22" x14ac:dyDescent="0.3">
      <c r="A7" s="5"/>
      <c r="B7" s="7"/>
      <c r="C7" s="9"/>
      <c r="D7" s="9"/>
      <c r="E7" s="9"/>
      <c r="F7" s="52" t="s">
        <v>28</v>
      </c>
      <c r="G7" s="52" t="s">
        <v>29</v>
      </c>
      <c r="H7" s="52" t="s">
        <v>30</v>
      </c>
      <c r="I7" s="6"/>
      <c r="J7" s="6"/>
      <c r="K7" s="52" t="s">
        <v>31</v>
      </c>
      <c r="L7" s="53" t="s">
        <v>32</v>
      </c>
      <c r="M7" s="9"/>
      <c r="N7" s="7"/>
      <c r="O7" s="7"/>
      <c r="P7" s="7"/>
      <c r="Q7" s="7"/>
      <c r="R7" s="7"/>
      <c r="S7" s="7"/>
      <c r="T7" s="9"/>
      <c r="U7" s="9"/>
      <c r="V7" s="9"/>
    </row>
    <row r="8" spans="1:22" x14ac:dyDescent="0.3">
      <c r="A8" s="5"/>
      <c r="B8" s="7"/>
      <c r="C8" s="9"/>
      <c r="D8" s="9"/>
      <c r="E8" s="9"/>
      <c r="F8" s="54"/>
      <c r="G8" s="70"/>
      <c r="H8" s="54"/>
      <c r="I8" s="6"/>
      <c r="J8" s="6"/>
      <c r="K8" s="55"/>
      <c r="L8" s="56">
        <f>IF(COUNT(F8,G8,H8,K8)=0,0,AVERAGE(F8,G8,H8,K8))</f>
        <v>0</v>
      </c>
      <c r="M8" s="9"/>
      <c r="N8" s="9"/>
      <c r="O8" s="9"/>
      <c r="P8" s="9"/>
      <c r="Q8" s="9"/>
      <c r="R8" s="7"/>
      <c r="S8" s="7"/>
      <c r="T8" s="9"/>
      <c r="U8" s="9"/>
      <c r="V8" s="9"/>
    </row>
    <row r="9" spans="1:22" x14ac:dyDescent="0.3">
      <c r="A9" s="5"/>
      <c r="B9" s="7"/>
      <c r="C9" s="7"/>
      <c r="D9" s="7"/>
      <c r="E9" s="57"/>
      <c r="F9" s="32" t="s">
        <v>33</v>
      </c>
      <c r="G9" s="58" t="str">
        <f>IF(AND(ISNUMBER(Replicate_ave),Replicate_ave&gt;0),100/Replicate_ave,"--")</f>
        <v>--</v>
      </c>
      <c r="H9" s="7"/>
      <c r="I9" s="9"/>
      <c r="J9" s="7"/>
      <c r="K9" s="7"/>
      <c r="L9" s="7"/>
      <c r="M9" s="7"/>
      <c r="N9" s="7"/>
      <c r="O9" s="7"/>
      <c r="P9" s="7"/>
      <c r="Q9" s="7"/>
      <c r="R9" s="7"/>
      <c r="S9" s="7"/>
      <c r="T9" s="7"/>
      <c r="U9" s="9"/>
      <c r="V9" s="9"/>
    </row>
    <row r="10" spans="1:22" x14ac:dyDescent="0.3">
      <c r="A10" s="5"/>
      <c r="B10" s="7"/>
      <c r="C10" s="7"/>
      <c r="D10" s="7"/>
      <c r="E10" s="7"/>
      <c r="F10" s="7"/>
      <c r="G10" s="7"/>
      <c r="H10" s="7"/>
      <c r="I10" s="7"/>
      <c r="J10" s="7"/>
      <c r="K10" s="7"/>
      <c r="L10" s="7"/>
      <c r="M10" s="7"/>
      <c r="N10" s="7"/>
      <c r="O10" s="7"/>
      <c r="P10" s="7"/>
      <c r="Q10" s="7"/>
      <c r="R10" s="7"/>
      <c r="S10" s="7"/>
      <c r="T10" s="9"/>
      <c r="U10" s="9"/>
      <c r="V10" s="9"/>
    </row>
    <row r="11" spans="1:22" x14ac:dyDescent="0.3">
      <c r="A11" s="5"/>
      <c r="B11" s="7"/>
      <c r="C11" s="7"/>
      <c r="D11" s="7"/>
      <c r="E11" s="9"/>
      <c r="F11" s="32" t="s">
        <v>13</v>
      </c>
      <c r="G11" s="7"/>
      <c r="H11" s="7"/>
      <c r="I11" s="7"/>
      <c r="J11" s="7"/>
      <c r="K11" s="7"/>
      <c r="L11" s="7"/>
      <c r="M11" s="32"/>
      <c r="N11" s="7"/>
      <c r="O11" s="32" t="s">
        <v>1</v>
      </c>
      <c r="P11" s="7"/>
      <c r="Q11" s="7"/>
      <c r="R11" s="7"/>
      <c r="S11" s="7"/>
      <c r="T11" s="9"/>
      <c r="U11" s="9"/>
      <c r="V11" s="9"/>
    </row>
    <row r="12" spans="1:22" s="84" customFormat="1" ht="48.75" x14ac:dyDescent="0.2">
      <c r="A12" s="76"/>
      <c r="B12" s="77"/>
      <c r="C12" s="78"/>
      <c r="D12" s="79" t="s">
        <v>0</v>
      </c>
      <c r="E12" s="79" t="s">
        <v>39</v>
      </c>
      <c r="F12" s="68" t="s">
        <v>34</v>
      </c>
      <c r="G12" s="68" t="s">
        <v>43</v>
      </c>
      <c r="H12" s="68" t="s">
        <v>42</v>
      </c>
      <c r="I12" s="80" t="s">
        <v>37</v>
      </c>
      <c r="J12" s="67" t="s">
        <v>38</v>
      </c>
      <c r="K12" s="68" t="s">
        <v>38</v>
      </c>
      <c r="L12" s="68" t="s">
        <v>14</v>
      </c>
      <c r="M12" s="68" t="s">
        <v>15</v>
      </c>
      <c r="N12" s="81"/>
      <c r="O12" s="68" t="s">
        <v>21</v>
      </c>
      <c r="P12" s="82" t="s">
        <v>19</v>
      </c>
      <c r="Q12" s="68" t="s">
        <v>23</v>
      </c>
      <c r="R12" s="81"/>
      <c r="S12" s="68" t="s">
        <v>2</v>
      </c>
      <c r="T12" s="82" t="s">
        <v>20</v>
      </c>
      <c r="U12" s="68" t="s">
        <v>24</v>
      </c>
      <c r="V12" s="83"/>
    </row>
    <row r="13" spans="1:22" x14ac:dyDescent="0.3">
      <c r="A13" s="5"/>
      <c r="B13" s="7"/>
      <c r="C13" s="105">
        <v>1</v>
      </c>
      <c r="D13" s="43"/>
      <c r="E13" s="85" t="s">
        <v>40</v>
      </c>
      <c r="F13" s="50"/>
      <c r="G13" s="50"/>
      <c r="H13" s="50"/>
      <c r="I13" s="86">
        <f>IF(COUNT(G13:H13)=0,0,AVERAGE(G13:H13))</f>
        <v>0</v>
      </c>
      <c r="J13" s="86" t="str">
        <f t="shared" ref="J13:J44" si="0">IF(AND(ISNUMBER(blank),OR(ISNUMBER(sample_1),ISNUMBER(sample_2))),Sample_ave-blank,"")</f>
        <v/>
      </c>
      <c r="K13" s="87" t="str">
        <f>J13</f>
        <v/>
      </c>
      <c r="L13" s="46">
        <v>0.2</v>
      </c>
      <c r="M13" s="43">
        <v>1</v>
      </c>
      <c r="N13" s="88"/>
      <c r="O13" s="85" t="s">
        <v>22</v>
      </c>
      <c r="P13" s="89" t="str">
        <f>IF(OR(ISBLANK(Sample_volume),ISBLANK(Dilution),absorbance="",Factor="--"),"",(absorbance*Factor*1/Sample_volume*Dilution*0.001))</f>
        <v/>
      </c>
      <c r="Q13" s="87" t="str">
        <f>P13</f>
        <v/>
      </c>
      <c r="R13" s="88"/>
      <c r="S13" s="50"/>
      <c r="T13" s="86" t="str">
        <f t="shared" ref="T13:T44" si="1">IF(OR(ISBLANK(Sample_con_gL),Concentration_gL=""),"",(Concentration_gL*100/Sample_con_gL))</f>
        <v/>
      </c>
      <c r="U13" s="87" t="str">
        <f>T13</f>
        <v/>
      </c>
      <c r="V13" s="7"/>
    </row>
    <row r="14" spans="1:22" x14ac:dyDescent="0.3">
      <c r="A14" s="5"/>
      <c r="B14" s="7"/>
      <c r="C14" s="106"/>
      <c r="D14" s="93"/>
      <c r="E14" s="90" t="s">
        <v>41</v>
      </c>
      <c r="F14" s="94"/>
      <c r="G14" s="94"/>
      <c r="H14" s="94"/>
      <c r="I14" s="86">
        <f t="shared" ref="I14:I77" si="2">IF(COUNT(G14:H14)=0,0,AVERAGE(G14:H14))</f>
        <v>0</v>
      </c>
      <c r="J14" s="91" t="str">
        <f t="shared" si="0"/>
        <v/>
      </c>
      <c r="K14" s="92" t="str">
        <f t="shared" ref="K14:K77" si="3">J14</f>
        <v/>
      </c>
      <c r="L14" s="95">
        <v>0.2</v>
      </c>
      <c r="M14" s="96">
        <v>1</v>
      </c>
      <c r="N14" s="88"/>
      <c r="O14" s="90" t="s">
        <v>36</v>
      </c>
      <c r="P14" s="89" t="str">
        <f>IF(OR(ISBLANK(Sample_volume),ISBLANK(Dilution),absorbance="",Factor="--",K13=""),"",((K14-K13)*Factor*1/Sample_volume*Dilution*0.0019))</f>
        <v/>
      </c>
      <c r="Q14" s="92" t="str">
        <f t="shared" ref="Q14:Q77" si="4">P14</f>
        <v/>
      </c>
      <c r="R14" s="88"/>
      <c r="S14" s="94"/>
      <c r="T14" s="86" t="str">
        <f t="shared" si="1"/>
        <v/>
      </c>
      <c r="U14" s="92" t="str">
        <f t="shared" ref="U14:U77" si="5">T14</f>
        <v/>
      </c>
      <c r="V14" s="7"/>
    </row>
    <row r="15" spans="1:22" x14ac:dyDescent="0.3">
      <c r="A15" s="5"/>
      <c r="B15" s="7"/>
      <c r="C15" s="105">
        <v>2</v>
      </c>
      <c r="D15" s="43"/>
      <c r="E15" s="85" t="s">
        <v>40</v>
      </c>
      <c r="F15" s="50"/>
      <c r="G15" s="50"/>
      <c r="H15" s="50"/>
      <c r="I15" s="86">
        <f t="shared" si="2"/>
        <v>0</v>
      </c>
      <c r="J15" s="86" t="str">
        <f t="shared" si="0"/>
        <v/>
      </c>
      <c r="K15" s="87" t="str">
        <f t="shared" si="3"/>
        <v/>
      </c>
      <c r="L15" s="46">
        <v>0.2</v>
      </c>
      <c r="M15" s="43">
        <v>1</v>
      </c>
      <c r="N15" s="88"/>
      <c r="O15" s="85" t="s">
        <v>22</v>
      </c>
      <c r="P15" s="89" t="str">
        <f>IF(OR(ISBLANK(Sample_volume),ISBLANK(Dilution),absorbance="",Factor="--"),"",(absorbance*Factor*1/Sample_volume*Dilution*0.001))</f>
        <v/>
      </c>
      <c r="Q15" s="87" t="str">
        <f t="shared" si="4"/>
        <v/>
      </c>
      <c r="R15" s="88"/>
      <c r="S15" s="50"/>
      <c r="T15" s="86" t="str">
        <f t="shared" si="1"/>
        <v/>
      </c>
      <c r="U15" s="87" t="str">
        <f t="shared" si="5"/>
        <v/>
      </c>
      <c r="V15" s="7"/>
    </row>
    <row r="16" spans="1:22" x14ac:dyDescent="0.3">
      <c r="A16" s="5"/>
      <c r="B16" s="7"/>
      <c r="C16" s="106"/>
      <c r="D16" s="93"/>
      <c r="E16" s="90" t="s">
        <v>41</v>
      </c>
      <c r="F16" s="94"/>
      <c r="G16" s="94"/>
      <c r="H16" s="94"/>
      <c r="I16" s="86">
        <f t="shared" si="2"/>
        <v>0</v>
      </c>
      <c r="J16" s="91" t="str">
        <f t="shared" si="0"/>
        <v/>
      </c>
      <c r="K16" s="92" t="str">
        <f t="shared" si="3"/>
        <v/>
      </c>
      <c r="L16" s="95">
        <v>0.2</v>
      </c>
      <c r="M16" s="96">
        <v>1</v>
      </c>
      <c r="N16" s="88"/>
      <c r="O16" s="90" t="s">
        <v>36</v>
      </c>
      <c r="P16" s="89" t="str">
        <f>IF(OR(ISBLANK(Sample_volume),ISBLANK(Dilution),absorbance="",Factor="--",K15=""),"",((K16-K15)*Factor*1/Sample_volume*Dilution*0.0019))</f>
        <v/>
      </c>
      <c r="Q16" s="92" t="str">
        <f t="shared" si="4"/>
        <v/>
      </c>
      <c r="R16" s="88"/>
      <c r="S16" s="94"/>
      <c r="T16" s="86" t="str">
        <f t="shared" si="1"/>
        <v/>
      </c>
      <c r="U16" s="92" t="str">
        <f t="shared" si="5"/>
        <v/>
      </c>
      <c r="V16" s="7"/>
    </row>
    <row r="17" spans="1:22" x14ac:dyDescent="0.3">
      <c r="A17" s="5"/>
      <c r="B17" s="7"/>
      <c r="C17" s="105">
        <v>3</v>
      </c>
      <c r="D17" s="43"/>
      <c r="E17" s="85" t="s">
        <v>40</v>
      </c>
      <c r="F17" s="50"/>
      <c r="G17" s="50"/>
      <c r="H17" s="50"/>
      <c r="I17" s="86">
        <f t="shared" si="2"/>
        <v>0</v>
      </c>
      <c r="J17" s="86" t="str">
        <f t="shared" si="0"/>
        <v/>
      </c>
      <c r="K17" s="87" t="str">
        <f>J17</f>
        <v/>
      </c>
      <c r="L17" s="46">
        <v>0.2</v>
      </c>
      <c r="M17" s="43">
        <v>1</v>
      </c>
      <c r="N17" s="88"/>
      <c r="O17" s="85" t="s">
        <v>22</v>
      </c>
      <c r="P17" s="89" t="str">
        <f>IF(OR(ISBLANK(Sample_volume),ISBLANK(Dilution),absorbance="",Factor="--"),"",(absorbance*Factor*1/Sample_volume*Dilution*0.001))</f>
        <v/>
      </c>
      <c r="Q17" s="87" t="str">
        <f t="shared" si="4"/>
        <v/>
      </c>
      <c r="R17" s="88"/>
      <c r="S17" s="50"/>
      <c r="T17" s="86" t="str">
        <f t="shared" si="1"/>
        <v/>
      </c>
      <c r="U17" s="87" t="str">
        <f t="shared" si="5"/>
        <v/>
      </c>
      <c r="V17" s="7"/>
    </row>
    <row r="18" spans="1:22" x14ac:dyDescent="0.3">
      <c r="A18" s="5"/>
      <c r="B18" s="7"/>
      <c r="C18" s="106"/>
      <c r="D18" s="93"/>
      <c r="E18" s="90" t="s">
        <v>41</v>
      </c>
      <c r="F18" s="94"/>
      <c r="G18" s="94"/>
      <c r="H18" s="94"/>
      <c r="I18" s="86">
        <f t="shared" si="2"/>
        <v>0</v>
      </c>
      <c r="J18" s="91" t="str">
        <f t="shared" si="0"/>
        <v/>
      </c>
      <c r="K18" s="92" t="str">
        <f>J18</f>
        <v/>
      </c>
      <c r="L18" s="95">
        <v>0.2</v>
      </c>
      <c r="M18" s="96">
        <v>1</v>
      </c>
      <c r="N18" s="88"/>
      <c r="O18" s="90" t="s">
        <v>36</v>
      </c>
      <c r="P18" s="89" t="str">
        <f>IF(OR(ISBLANK(Sample_volume),ISBLANK(Dilution),absorbance="",Factor="--",K17=""),"",((K18-K17)*Factor*1/Sample_volume*Dilution*0.0019))</f>
        <v/>
      </c>
      <c r="Q18" s="92" t="str">
        <f t="shared" si="4"/>
        <v/>
      </c>
      <c r="R18" s="88"/>
      <c r="S18" s="94"/>
      <c r="T18" s="86" t="str">
        <f t="shared" si="1"/>
        <v/>
      </c>
      <c r="U18" s="92" t="str">
        <f t="shared" si="5"/>
        <v/>
      </c>
      <c r="V18" s="7"/>
    </row>
    <row r="19" spans="1:22" x14ac:dyDescent="0.3">
      <c r="A19" s="5"/>
      <c r="B19" s="7"/>
      <c r="C19" s="105">
        <v>4</v>
      </c>
      <c r="D19" s="43"/>
      <c r="E19" s="85" t="s">
        <v>40</v>
      </c>
      <c r="F19" s="50"/>
      <c r="G19" s="50"/>
      <c r="H19" s="50"/>
      <c r="I19" s="86">
        <f t="shared" si="2"/>
        <v>0</v>
      </c>
      <c r="J19" s="86" t="str">
        <f t="shared" si="0"/>
        <v/>
      </c>
      <c r="K19" s="87" t="str">
        <f t="shared" si="3"/>
        <v/>
      </c>
      <c r="L19" s="46">
        <v>0.2</v>
      </c>
      <c r="M19" s="43">
        <v>1</v>
      </c>
      <c r="N19" s="88"/>
      <c r="O19" s="85" t="s">
        <v>22</v>
      </c>
      <c r="P19" s="89" t="str">
        <f>IF(OR(ISBLANK(Sample_volume),ISBLANK(Dilution),absorbance="",Factor="--"),"",(absorbance*Factor*1/Sample_volume*Dilution*0.001))</f>
        <v/>
      </c>
      <c r="Q19" s="87" t="str">
        <f t="shared" si="4"/>
        <v/>
      </c>
      <c r="R19" s="88"/>
      <c r="S19" s="50"/>
      <c r="T19" s="86" t="str">
        <f t="shared" si="1"/>
        <v/>
      </c>
      <c r="U19" s="87" t="str">
        <f t="shared" si="5"/>
        <v/>
      </c>
      <c r="V19" s="7"/>
    </row>
    <row r="20" spans="1:22" x14ac:dyDescent="0.3">
      <c r="A20" s="5"/>
      <c r="B20" s="7"/>
      <c r="C20" s="106"/>
      <c r="D20" s="93"/>
      <c r="E20" s="90" t="s">
        <v>41</v>
      </c>
      <c r="F20" s="94"/>
      <c r="G20" s="94"/>
      <c r="H20" s="94"/>
      <c r="I20" s="86">
        <f>IF(COUNT(G20:H20)=0,0,AVERAGE(G20:H20))</f>
        <v>0</v>
      </c>
      <c r="J20" s="91" t="str">
        <f t="shared" si="0"/>
        <v/>
      </c>
      <c r="K20" s="92" t="str">
        <f t="shared" si="3"/>
        <v/>
      </c>
      <c r="L20" s="95">
        <v>0.2</v>
      </c>
      <c r="M20" s="96">
        <v>1</v>
      </c>
      <c r="N20" s="88"/>
      <c r="O20" s="90" t="s">
        <v>36</v>
      </c>
      <c r="P20" s="89" t="str">
        <f>IF(OR(ISBLANK(Sample_volume),ISBLANK(Dilution),absorbance="",Factor="--",K19=""),"",((K20-K19)*Factor*1/Sample_volume*Dilution*0.0019))</f>
        <v/>
      </c>
      <c r="Q20" s="92" t="str">
        <f t="shared" si="4"/>
        <v/>
      </c>
      <c r="R20" s="88"/>
      <c r="S20" s="94"/>
      <c r="T20" s="86" t="str">
        <f t="shared" si="1"/>
        <v/>
      </c>
      <c r="U20" s="92" t="str">
        <f t="shared" si="5"/>
        <v/>
      </c>
      <c r="V20" s="7"/>
    </row>
    <row r="21" spans="1:22" x14ac:dyDescent="0.3">
      <c r="A21" s="5"/>
      <c r="B21" s="7"/>
      <c r="C21" s="105">
        <v>5</v>
      </c>
      <c r="D21" s="43"/>
      <c r="E21" s="85" t="s">
        <v>40</v>
      </c>
      <c r="F21" s="50"/>
      <c r="G21" s="50"/>
      <c r="H21" s="50"/>
      <c r="I21" s="86">
        <f t="shared" si="2"/>
        <v>0</v>
      </c>
      <c r="J21" s="86" t="str">
        <f t="shared" si="0"/>
        <v/>
      </c>
      <c r="K21" s="87" t="str">
        <f t="shared" si="3"/>
        <v/>
      </c>
      <c r="L21" s="46">
        <v>0.2</v>
      </c>
      <c r="M21" s="43">
        <v>1</v>
      </c>
      <c r="N21" s="88"/>
      <c r="O21" s="85" t="s">
        <v>22</v>
      </c>
      <c r="P21" s="89" t="str">
        <f>IF(OR(ISBLANK(Sample_volume),ISBLANK(Dilution),absorbance="",Factor="--"),"",(absorbance*Factor*1/Sample_volume*Dilution*0.001))</f>
        <v/>
      </c>
      <c r="Q21" s="87" t="str">
        <f t="shared" si="4"/>
        <v/>
      </c>
      <c r="R21" s="88"/>
      <c r="S21" s="50"/>
      <c r="T21" s="86" t="str">
        <f t="shared" si="1"/>
        <v/>
      </c>
      <c r="U21" s="87" t="str">
        <f t="shared" si="5"/>
        <v/>
      </c>
      <c r="V21" s="7"/>
    </row>
    <row r="22" spans="1:22" x14ac:dyDescent="0.3">
      <c r="A22" s="5"/>
      <c r="B22" s="7"/>
      <c r="C22" s="106"/>
      <c r="D22" s="93"/>
      <c r="E22" s="90" t="s">
        <v>41</v>
      </c>
      <c r="F22" s="94"/>
      <c r="G22" s="94"/>
      <c r="H22" s="94"/>
      <c r="I22" s="86">
        <f t="shared" si="2"/>
        <v>0</v>
      </c>
      <c r="J22" s="91" t="str">
        <f t="shared" si="0"/>
        <v/>
      </c>
      <c r="K22" s="92" t="str">
        <f t="shared" si="3"/>
        <v/>
      </c>
      <c r="L22" s="95">
        <v>0.2</v>
      </c>
      <c r="M22" s="96">
        <v>1</v>
      </c>
      <c r="N22" s="88"/>
      <c r="O22" s="90" t="s">
        <v>36</v>
      </c>
      <c r="P22" s="89" t="str">
        <f>IF(OR(ISBLANK(Sample_volume),ISBLANK(Dilution),absorbance="",Factor="--",K21=""),"",((K22-K21)*Factor*1/Sample_volume*Dilution*0.0019))</f>
        <v/>
      </c>
      <c r="Q22" s="92" t="str">
        <f t="shared" si="4"/>
        <v/>
      </c>
      <c r="R22" s="88"/>
      <c r="S22" s="94"/>
      <c r="T22" s="86" t="str">
        <f t="shared" si="1"/>
        <v/>
      </c>
      <c r="U22" s="92" t="str">
        <f t="shared" si="5"/>
        <v/>
      </c>
      <c r="V22" s="7"/>
    </row>
    <row r="23" spans="1:22" x14ac:dyDescent="0.3">
      <c r="A23" s="5"/>
      <c r="B23" s="7"/>
      <c r="C23" s="105">
        <v>6</v>
      </c>
      <c r="D23" s="43"/>
      <c r="E23" s="85" t="s">
        <v>40</v>
      </c>
      <c r="F23" s="50"/>
      <c r="G23" s="50"/>
      <c r="H23" s="50"/>
      <c r="I23" s="86">
        <f t="shared" si="2"/>
        <v>0</v>
      </c>
      <c r="J23" s="86" t="str">
        <f t="shared" si="0"/>
        <v/>
      </c>
      <c r="K23" s="87" t="str">
        <f t="shared" si="3"/>
        <v/>
      </c>
      <c r="L23" s="46">
        <v>0.2</v>
      </c>
      <c r="M23" s="43">
        <v>1</v>
      </c>
      <c r="N23" s="88"/>
      <c r="O23" s="85" t="s">
        <v>22</v>
      </c>
      <c r="P23" s="89" t="str">
        <f>IF(OR(ISBLANK(Sample_volume),ISBLANK(Dilution),absorbance="",Factor="--"),"",(absorbance*Factor*1/Sample_volume*Dilution*0.001))</f>
        <v/>
      </c>
      <c r="Q23" s="87" t="str">
        <f t="shared" si="4"/>
        <v/>
      </c>
      <c r="R23" s="88"/>
      <c r="S23" s="50"/>
      <c r="T23" s="86" t="str">
        <f t="shared" si="1"/>
        <v/>
      </c>
      <c r="U23" s="87" t="str">
        <f t="shared" si="5"/>
        <v/>
      </c>
      <c r="V23" s="7"/>
    </row>
    <row r="24" spans="1:22" x14ac:dyDescent="0.3">
      <c r="A24" s="5"/>
      <c r="B24" s="7"/>
      <c r="C24" s="106"/>
      <c r="D24" s="93"/>
      <c r="E24" s="90" t="s">
        <v>41</v>
      </c>
      <c r="F24" s="94"/>
      <c r="G24" s="94"/>
      <c r="H24" s="94"/>
      <c r="I24" s="86">
        <f t="shared" si="2"/>
        <v>0</v>
      </c>
      <c r="J24" s="91" t="str">
        <f t="shared" si="0"/>
        <v/>
      </c>
      <c r="K24" s="92" t="str">
        <f t="shared" si="3"/>
        <v/>
      </c>
      <c r="L24" s="95">
        <v>0.2</v>
      </c>
      <c r="M24" s="96">
        <v>1</v>
      </c>
      <c r="N24" s="88"/>
      <c r="O24" s="90" t="s">
        <v>36</v>
      </c>
      <c r="P24" s="89" t="str">
        <f>IF(OR(ISBLANK(Sample_volume),ISBLANK(Dilution),absorbance="",Factor="--",K23=""),"",((K24-K23)*Factor*1/Sample_volume*Dilution*0.0019))</f>
        <v/>
      </c>
      <c r="Q24" s="92" t="str">
        <f t="shared" si="4"/>
        <v/>
      </c>
      <c r="R24" s="88"/>
      <c r="S24" s="94"/>
      <c r="T24" s="86" t="str">
        <f t="shared" si="1"/>
        <v/>
      </c>
      <c r="U24" s="92" t="str">
        <f t="shared" si="5"/>
        <v/>
      </c>
      <c r="V24" s="7"/>
    </row>
    <row r="25" spans="1:22" x14ac:dyDescent="0.3">
      <c r="A25" s="5"/>
      <c r="B25" s="7"/>
      <c r="C25" s="105">
        <v>7</v>
      </c>
      <c r="D25" s="43"/>
      <c r="E25" s="85" t="s">
        <v>40</v>
      </c>
      <c r="F25" s="50"/>
      <c r="G25" s="50"/>
      <c r="H25" s="50"/>
      <c r="I25" s="86">
        <f t="shared" si="2"/>
        <v>0</v>
      </c>
      <c r="J25" s="86" t="str">
        <f t="shared" si="0"/>
        <v/>
      </c>
      <c r="K25" s="87" t="str">
        <f t="shared" si="3"/>
        <v/>
      </c>
      <c r="L25" s="46">
        <v>0.2</v>
      </c>
      <c r="M25" s="43">
        <v>1</v>
      </c>
      <c r="N25" s="88"/>
      <c r="O25" s="85" t="s">
        <v>22</v>
      </c>
      <c r="P25" s="89" t="str">
        <f>IF(OR(ISBLANK(Sample_volume),ISBLANK(Dilution),absorbance="",Factor="--"),"",(absorbance*Factor*1/Sample_volume*Dilution*0.001))</f>
        <v/>
      </c>
      <c r="Q25" s="87" t="str">
        <f t="shared" si="4"/>
        <v/>
      </c>
      <c r="R25" s="88"/>
      <c r="S25" s="50"/>
      <c r="T25" s="86" t="str">
        <f t="shared" si="1"/>
        <v/>
      </c>
      <c r="U25" s="87" t="str">
        <f t="shared" si="5"/>
        <v/>
      </c>
      <c r="V25" s="7"/>
    </row>
    <row r="26" spans="1:22" x14ac:dyDescent="0.3">
      <c r="A26" s="5"/>
      <c r="B26" s="7"/>
      <c r="C26" s="106"/>
      <c r="D26" s="93"/>
      <c r="E26" s="90" t="s">
        <v>41</v>
      </c>
      <c r="F26" s="94"/>
      <c r="G26" s="94"/>
      <c r="H26" s="94"/>
      <c r="I26" s="86">
        <f t="shared" si="2"/>
        <v>0</v>
      </c>
      <c r="J26" s="91" t="str">
        <f t="shared" si="0"/>
        <v/>
      </c>
      <c r="K26" s="92" t="str">
        <f t="shared" si="3"/>
        <v/>
      </c>
      <c r="L26" s="95">
        <v>0.2</v>
      </c>
      <c r="M26" s="96">
        <v>1</v>
      </c>
      <c r="N26" s="88"/>
      <c r="O26" s="90" t="s">
        <v>36</v>
      </c>
      <c r="P26" s="89" t="str">
        <f>IF(OR(ISBLANK(Sample_volume),ISBLANK(Dilution),absorbance="",Factor="--",K25=""),"",((K26-K25)*Factor*1/Sample_volume*Dilution*0.0019))</f>
        <v/>
      </c>
      <c r="Q26" s="92" t="str">
        <f t="shared" si="4"/>
        <v/>
      </c>
      <c r="R26" s="88"/>
      <c r="S26" s="94"/>
      <c r="T26" s="86" t="str">
        <f t="shared" si="1"/>
        <v/>
      </c>
      <c r="U26" s="92" t="str">
        <f t="shared" si="5"/>
        <v/>
      </c>
      <c r="V26" s="7"/>
    </row>
    <row r="27" spans="1:22" x14ac:dyDescent="0.3">
      <c r="A27" s="5"/>
      <c r="B27" s="7"/>
      <c r="C27" s="105">
        <v>8</v>
      </c>
      <c r="D27" s="43"/>
      <c r="E27" s="85" t="s">
        <v>40</v>
      </c>
      <c r="F27" s="50"/>
      <c r="G27" s="50"/>
      <c r="H27" s="50"/>
      <c r="I27" s="86">
        <f t="shared" si="2"/>
        <v>0</v>
      </c>
      <c r="J27" s="86" t="str">
        <f t="shared" si="0"/>
        <v/>
      </c>
      <c r="K27" s="87" t="str">
        <f t="shared" si="3"/>
        <v/>
      </c>
      <c r="L27" s="46">
        <v>0.2</v>
      </c>
      <c r="M27" s="43">
        <v>1</v>
      </c>
      <c r="N27" s="88"/>
      <c r="O27" s="85" t="s">
        <v>22</v>
      </c>
      <c r="P27" s="89" t="str">
        <f>IF(OR(ISBLANK(Sample_volume),ISBLANK(Dilution),absorbance="",Factor="--"),"",(absorbance*Factor*1/Sample_volume*Dilution*0.001))</f>
        <v/>
      </c>
      <c r="Q27" s="87" t="str">
        <f t="shared" si="4"/>
        <v/>
      </c>
      <c r="R27" s="88"/>
      <c r="S27" s="50"/>
      <c r="T27" s="86" t="str">
        <f t="shared" si="1"/>
        <v/>
      </c>
      <c r="U27" s="87" t="str">
        <f t="shared" si="5"/>
        <v/>
      </c>
      <c r="V27" s="7"/>
    </row>
    <row r="28" spans="1:22" x14ac:dyDescent="0.3">
      <c r="A28" s="5"/>
      <c r="B28" s="7"/>
      <c r="C28" s="106"/>
      <c r="D28" s="93"/>
      <c r="E28" s="90" t="s">
        <v>41</v>
      </c>
      <c r="F28" s="94"/>
      <c r="G28" s="94"/>
      <c r="H28" s="94"/>
      <c r="I28" s="86">
        <f t="shared" si="2"/>
        <v>0</v>
      </c>
      <c r="J28" s="91" t="str">
        <f t="shared" si="0"/>
        <v/>
      </c>
      <c r="K28" s="92" t="str">
        <f t="shared" si="3"/>
        <v/>
      </c>
      <c r="L28" s="95">
        <v>0.2</v>
      </c>
      <c r="M28" s="96">
        <v>1</v>
      </c>
      <c r="N28" s="88"/>
      <c r="O28" s="90" t="s">
        <v>36</v>
      </c>
      <c r="P28" s="89" t="str">
        <f>IF(OR(ISBLANK(Sample_volume),ISBLANK(Dilution),absorbance="",Factor="--",K27=""),"",((K28-K27)*Factor*1/Sample_volume*Dilution*0.0019))</f>
        <v/>
      </c>
      <c r="Q28" s="92" t="str">
        <f t="shared" si="4"/>
        <v/>
      </c>
      <c r="R28" s="88"/>
      <c r="S28" s="94"/>
      <c r="T28" s="86" t="str">
        <f t="shared" si="1"/>
        <v/>
      </c>
      <c r="U28" s="92" t="str">
        <f t="shared" si="5"/>
        <v/>
      </c>
      <c r="V28" s="7"/>
    </row>
    <row r="29" spans="1:22" x14ac:dyDescent="0.3">
      <c r="A29" s="5"/>
      <c r="B29" s="7"/>
      <c r="C29" s="105">
        <v>9</v>
      </c>
      <c r="D29" s="43"/>
      <c r="E29" s="85" t="s">
        <v>40</v>
      </c>
      <c r="F29" s="50"/>
      <c r="G29" s="50"/>
      <c r="H29" s="50"/>
      <c r="I29" s="86">
        <f t="shared" si="2"/>
        <v>0</v>
      </c>
      <c r="J29" s="86" t="str">
        <f t="shared" si="0"/>
        <v/>
      </c>
      <c r="K29" s="87" t="str">
        <f t="shared" si="3"/>
        <v/>
      </c>
      <c r="L29" s="46">
        <v>0.2</v>
      </c>
      <c r="M29" s="43">
        <v>1</v>
      </c>
      <c r="N29" s="88"/>
      <c r="O29" s="85" t="s">
        <v>22</v>
      </c>
      <c r="P29" s="89" t="str">
        <f>IF(OR(ISBLANK(Sample_volume),ISBLANK(Dilution),absorbance="",Factor="--"),"",(absorbance*Factor*1/Sample_volume*Dilution*0.001))</f>
        <v/>
      </c>
      <c r="Q29" s="87" t="str">
        <f t="shared" si="4"/>
        <v/>
      </c>
      <c r="R29" s="88"/>
      <c r="S29" s="50"/>
      <c r="T29" s="86" t="str">
        <f t="shared" si="1"/>
        <v/>
      </c>
      <c r="U29" s="87" t="str">
        <f t="shared" si="5"/>
        <v/>
      </c>
      <c r="V29" s="7"/>
    </row>
    <row r="30" spans="1:22" x14ac:dyDescent="0.3">
      <c r="A30" s="5"/>
      <c r="B30" s="7"/>
      <c r="C30" s="106"/>
      <c r="D30" s="93"/>
      <c r="E30" s="90" t="s">
        <v>41</v>
      </c>
      <c r="F30" s="94"/>
      <c r="G30" s="94"/>
      <c r="H30" s="94"/>
      <c r="I30" s="86">
        <f t="shared" si="2"/>
        <v>0</v>
      </c>
      <c r="J30" s="91" t="str">
        <f t="shared" si="0"/>
        <v/>
      </c>
      <c r="K30" s="92" t="str">
        <f t="shared" si="3"/>
        <v/>
      </c>
      <c r="L30" s="95">
        <v>0.2</v>
      </c>
      <c r="M30" s="96">
        <v>1</v>
      </c>
      <c r="N30" s="88"/>
      <c r="O30" s="90" t="s">
        <v>36</v>
      </c>
      <c r="P30" s="89" t="str">
        <f>IF(OR(ISBLANK(Sample_volume),ISBLANK(Dilution),absorbance="",Factor="--",K29=""),"",((K30-K29)*Factor*1/Sample_volume*Dilution*0.0019))</f>
        <v/>
      </c>
      <c r="Q30" s="92" t="str">
        <f t="shared" si="4"/>
        <v/>
      </c>
      <c r="R30" s="88"/>
      <c r="S30" s="94"/>
      <c r="T30" s="86" t="str">
        <f t="shared" si="1"/>
        <v/>
      </c>
      <c r="U30" s="92" t="str">
        <f t="shared" si="5"/>
        <v/>
      </c>
      <c r="V30" s="7"/>
    </row>
    <row r="31" spans="1:22" x14ac:dyDescent="0.3">
      <c r="A31" s="5"/>
      <c r="B31" s="7"/>
      <c r="C31" s="105">
        <v>10</v>
      </c>
      <c r="D31" s="43"/>
      <c r="E31" s="85" t="s">
        <v>40</v>
      </c>
      <c r="F31" s="50"/>
      <c r="G31" s="50"/>
      <c r="H31" s="50"/>
      <c r="I31" s="86">
        <f t="shared" si="2"/>
        <v>0</v>
      </c>
      <c r="J31" s="86" t="str">
        <f t="shared" si="0"/>
        <v/>
      </c>
      <c r="K31" s="87" t="str">
        <f t="shared" si="3"/>
        <v/>
      </c>
      <c r="L31" s="46">
        <v>0.2</v>
      </c>
      <c r="M31" s="43">
        <v>1</v>
      </c>
      <c r="N31" s="88"/>
      <c r="O31" s="85" t="s">
        <v>22</v>
      </c>
      <c r="P31" s="89" t="str">
        <f>IF(OR(ISBLANK(Sample_volume),ISBLANK(Dilution),absorbance="",Factor="--"),"",(absorbance*Factor*1/Sample_volume*Dilution*0.001))</f>
        <v/>
      </c>
      <c r="Q31" s="87" t="str">
        <f t="shared" si="4"/>
        <v/>
      </c>
      <c r="R31" s="88"/>
      <c r="S31" s="50"/>
      <c r="T31" s="86" t="str">
        <f t="shared" si="1"/>
        <v/>
      </c>
      <c r="U31" s="87" t="str">
        <f t="shared" si="5"/>
        <v/>
      </c>
      <c r="V31" s="7"/>
    </row>
    <row r="32" spans="1:22" x14ac:dyDescent="0.3">
      <c r="A32" s="5"/>
      <c r="B32" s="7"/>
      <c r="C32" s="106"/>
      <c r="D32" s="93"/>
      <c r="E32" s="90" t="s">
        <v>41</v>
      </c>
      <c r="F32" s="94"/>
      <c r="G32" s="94"/>
      <c r="H32" s="94"/>
      <c r="I32" s="86">
        <f t="shared" si="2"/>
        <v>0</v>
      </c>
      <c r="J32" s="91" t="str">
        <f t="shared" si="0"/>
        <v/>
      </c>
      <c r="K32" s="92" t="str">
        <f t="shared" si="3"/>
        <v/>
      </c>
      <c r="L32" s="95">
        <v>0.2</v>
      </c>
      <c r="M32" s="96">
        <v>1</v>
      </c>
      <c r="N32" s="88"/>
      <c r="O32" s="90" t="s">
        <v>36</v>
      </c>
      <c r="P32" s="89" t="str">
        <f>IF(OR(ISBLANK(Sample_volume),ISBLANK(Dilution),absorbance="",Factor="--",K31=""),"",((K32-K31)*Factor*1/Sample_volume*Dilution*0.0019))</f>
        <v/>
      </c>
      <c r="Q32" s="92" t="str">
        <f t="shared" si="4"/>
        <v/>
      </c>
      <c r="R32" s="88"/>
      <c r="S32" s="94"/>
      <c r="T32" s="86" t="str">
        <f t="shared" si="1"/>
        <v/>
      </c>
      <c r="U32" s="92" t="str">
        <f t="shared" si="5"/>
        <v/>
      </c>
      <c r="V32" s="7"/>
    </row>
    <row r="33" spans="1:22" x14ac:dyDescent="0.3">
      <c r="A33" s="5"/>
      <c r="B33" s="7"/>
      <c r="C33" s="105">
        <v>11</v>
      </c>
      <c r="D33" s="43"/>
      <c r="E33" s="85" t="s">
        <v>40</v>
      </c>
      <c r="F33" s="50"/>
      <c r="G33" s="50"/>
      <c r="H33" s="50"/>
      <c r="I33" s="86">
        <f t="shared" si="2"/>
        <v>0</v>
      </c>
      <c r="J33" s="86" t="str">
        <f t="shared" si="0"/>
        <v/>
      </c>
      <c r="K33" s="87" t="str">
        <f t="shared" si="3"/>
        <v/>
      </c>
      <c r="L33" s="46">
        <v>0.2</v>
      </c>
      <c r="M33" s="43">
        <v>1</v>
      </c>
      <c r="N33" s="88"/>
      <c r="O33" s="85" t="s">
        <v>22</v>
      </c>
      <c r="P33" s="89" t="str">
        <f>IF(OR(ISBLANK(Sample_volume),ISBLANK(Dilution),absorbance="",Factor="--"),"",(absorbance*Factor*1/Sample_volume*Dilution*0.001))</f>
        <v/>
      </c>
      <c r="Q33" s="87" t="str">
        <f t="shared" si="4"/>
        <v/>
      </c>
      <c r="R33" s="88"/>
      <c r="S33" s="50"/>
      <c r="T33" s="86" t="str">
        <f t="shared" si="1"/>
        <v/>
      </c>
      <c r="U33" s="87" t="str">
        <f t="shared" si="5"/>
        <v/>
      </c>
      <c r="V33" s="7"/>
    </row>
    <row r="34" spans="1:22" x14ac:dyDescent="0.3">
      <c r="A34" s="5"/>
      <c r="B34" s="7"/>
      <c r="C34" s="106"/>
      <c r="D34" s="93"/>
      <c r="E34" s="90" t="s">
        <v>41</v>
      </c>
      <c r="F34" s="94"/>
      <c r="G34" s="94"/>
      <c r="H34" s="94"/>
      <c r="I34" s="86">
        <f t="shared" si="2"/>
        <v>0</v>
      </c>
      <c r="J34" s="91" t="str">
        <f t="shared" si="0"/>
        <v/>
      </c>
      <c r="K34" s="92" t="str">
        <f t="shared" si="3"/>
        <v/>
      </c>
      <c r="L34" s="95">
        <v>0.2</v>
      </c>
      <c r="M34" s="96">
        <v>1</v>
      </c>
      <c r="N34" s="88"/>
      <c r="O34" s="90" t="s">
        <v>36</v>
      </c>
      <c r="P34" s="89" t="str">
        <f>IF(OR(ISBLANK(Sample_volume),ISBLANK(Dilution),absorbance="",Factor="--",K33=""),"",((K34-K33)*Factor*1/Sample_volume*Dilution*0.0019))</f>
        <v/>
      </c>
      <c r="Q34" s="92" t="str">
        <f t="shared" si="4"/>
        <v/>
      </c>
      <c r="R34" s="88"/>
      <c r="S34" s="94"/>
      <c r="T34" s="86" t="str">
        <f t="shared" si="1"/>
        <v/>
      </c>
      <c r="U34" s="92" t="str">
        <f t="shared" si="5"/>
        <v/>
      </c>
      <c r="V34" s="7"/>
    </row>
    <row r="35" spans="1:22" x14ac:dyDescent="0.3">
      <c r="A35" s="5"/>
      <c r="B35" s="7"/>
      <c r="C35" s="105">
        <v>12</v>
      </c>
      <c r="D35" s="43"/>
      <c r="E35" s="85" t="s">
        <v>40</v>
      </c>
      <c r="F35" s="50"/>
      <c r="G35" s="50"/>
      <c r="H35" s="50"/>
      <c r="I35" s="86">
        <f t="shared" si="2"/>
        <v>0</v>
      </c>
      <c r="J35" s="86" t="str">
        <f t="shared" si="0"/>
        <v/>
      </c>
      <c r="K35" s="87" t="str">
        <f t="shared" si="3"/>
        <v/>
      </c>
      <c r="L35" s="46">
        <v>0.2</v>
      </c>
      <c r="M35" s="43">
        <v>1</v>
      </c>
      <c r="N35" s="88"/>
      <c r="O35" s="85" t="s">
        <v>22</v>
      </c>
      <c r="P35" s="89" t="str">
        <f>IF(OR(ISBLANK(Sample_volume),ISBLANK(Dilution),absorbance="",Factor="--"),"",(absorbance*Factor*1/Sample_volume*Dilution*0.001))</f>
        <v/>
      </c>
      <c r="Q35" s="87" t="str">
        <f t="shared" si="4"/>
        <v/>
      </c>
      <c r="R35" s="88"/>
      <c r="S35" s="50"/>
      <c r="T35" s="86" t="str">
        <f t="shared" si="1"/>
        <v/>
      </c>
      <c r="U35" s="87" t="str">
        <f t="shared" si="5"/>
        <v/>
      </c>
      <c r="V35" s="7"/>
    </row>
    <row r="36" spans="1:22" x14ac:dyDescent="0.3">
      <c r="A36" s="5"/>
      <c r="B36" s="7"/>
      <c r="C36" s="106"/>
      <c r="D36" s="93"/>
      <c r="E36" s="90" t="s">
        <v>41</v>
      </c>
      <c r="F36" s="94"/>
      <c r="G36" s="94"/>
      <c r="H36" s="94"/>
      <c r="I36" s="86">
        <f t="shared" si="2"/>
        <v>0</v>
      </c>
      <c r="J36" s="91" t="str">
        <f t="shared" si="0"/>
        <v/>
      </c>
      <c r="K36" s="92" t="str">
        <f t="shared" si="3"/>
        <v/>
      </c>
      <c r="L36" s="95">
        <v>0.2</v>
      </c>
      <c r="M36" s="96">
        <v>1</v>
      </c>
      <c r="N36" s="88"/>
      <c r="O36" s="90" t="s">
        <v>36</v>
      </c>
      <c r="P36" s="89" t="str">
        <f>IF(OR(ISBLANK(Sample_volume),ISBLANK(Dilution),absorbance="",Factor="--",K35=""),"",((K36-K35)*Factor*1/Sample_volume*Dilution*0.0019))</f>
        <v/>
      </c>
      <c r="Q36" s="92" t="str">
        <f t="shared" si="4"/>
        <v/>
      </c>
      <c r="R36" s="88"/>
      <c r="S36" s="94"/>
      <c r="T36" s="86" t="str">
        <f t="shared" si="1"/>
        <v/>
      </c>
      <c r="U36" s="92" t="str">
        <f t="shared" si="5"/>
        <v/>
      </c>
      <c r="V36" s="7"/>
    </row>
    <row r="37" spans="1:22" x14ac:dyDescent="0.3">
      <c r="A37" s="5"/>
      <c r="B37" s="7"/>
      <c r="C37" s="105">
        <v>13</v>
      </c>
      <c r="D37" s="43"/>
      <c r="E37" s="85" t="s">
        <v>40</v>
      </c>
      <c r="F37" s="50"/>
      <c r="G37" s="50"/>
      <c r="H37" s="50"/>
      <c r="I37" s="86">
        <f t="shared" si="2"/>
        <v>0</v>
      </c>
      <c r="J37" s="86" t="str">
        <f t="shared" si="0"/>
        <v/>
      </c>
      <c r="K37" s="87" t="str">
        <f t="shared" si="3"/>
        <v/>
      </c>
      <c r="L37" s="46">
        <v>0.2</v>
      </c>
      <c r="M37" s="43">
        <v>1</v>
      </c>
      <c r="N37" s="88"/>
      <c r="O37" s="85" t="s">
        <v>22</v>
      </c>
      <c r="P37" s="89" t="str">
        <f>IF(OR(ISBLANK(Sample_volume),ISBLANK(Dilution),absorbance="",Factor="--"),"",(absorbance*Factor*1/Sample_volume*Dilution*0.001))</f>
        <v/>
      </c>
      <c r="Q37" s="87" t="str">
        <f t="shared" si="4"/>
        <v/>
      </c>
      <c r="R37" s="88"/>
      <c r="S37" s="50"/>
      <c r="T37" s="86" t="str">
        <f t="shared" si="1"/>
        <v/>
      </c>
      <c r="U37" s="87" t="str">
        <f t="shared" si="5"/>
        <v/>
      </c>
      <c r="V37" s="7"/>
    </row>
    <row r="38" spans="1:22" x14ac:dyDescent="0.3">
      <c r="A38" s="5"/>
      <c r="B38" s="7"/>
      <c r="C38" s="106"/>
      <c r="D38" s="93"/>
      <c r="E38" s="90" t="s">
        <v>41</v>
      </c>
      <c r="F38" s="94"/>
      <c r="G38" s="94"/>
      <c r="H38" s="94"/>
      <c r="I38" s="86">
        <f t="shared" si="2"/>
        <v>0</v>
      </c>
      <c r="J38" s="91" t="str">
        <f t="shared" si="0"/>
        <v/>
      </c>
      <c r="K38" s="92" t="str">
        <f t="shared" si="3"/>
        <v/>
      </c>
      <c r="L38" s="95">
        <v>0.2</v>
      </c>
      <c r="M38" s="96">
        <v>1</v>
      </c>
      <c r="N38" s="88"/>
      <c r="O38" s="90" t="s">
        <v>36</v>
      </c>
      <c r="P38" s="89" t="str">
        <f>IF(OR(ISBLANK(Sample_volume),ISBLANK(Dilution),absorbance="",Factor="--",K37=""),"",((K38-K37)*Factor*1/Sample_volume*Dilution*0.0019))</f>
        <v/>
      </c>
      <c r="Q38" s="92" t="str">
        <f t="shared" si="4"/>
        <v/>
      </c>
      <c r="R38" s="88"/>
      <c r="S38" s="94"/>
      <c r="T38" s="86" t="str">
        <f t="shared" si="1"/>
        <v/>
      </c>
      <c r="U38" s="92" t="str">
        <f t="shared" si="5"/>
        <v/>
      </c>
      <c r="V38" s="7"/>
    </row>
    <row r="39" spans="1:22" x14ac:dyDescent="0.3">
      <c r="A39" s="5"/>
      <c r="B39" s="7"/>
      <c r="C39" s="105">
        <v>14</v>
      </c>
      <c r="D39" s="43"/>
      <c r="E39" s="85" t="s">
        <v>40</v>
      </c>
      <c r="F39" s="50"/>
      <c r="G39" s="50"/>
      <c r="H39" s="50"/>
      <c r="I39" s="86">
        <f t="shared" si="2"/>
        <v>0</v>
      </c>
      <c r="J39" s="86" t="str">
        <f t="shared" si="0"/>
        <v/>
      </c>
      <c r="K39" s="87" t="str">
        <f t="shared" si="3"/>
        <v/>
      </c>
      <c r="L39" s="46">
        <v>0.2</v>
      </c>
      <c r="M39" s="43">
        <v>1</v>
      </c>
      <c r="N39" s="88"/>
      <c r="O39" s="85" t="s">
        <v>22</v>
      </c>
      <c r="P39" s="89" t="str">
        <f>IF(OR(ISBLANK(Sample_volume),ISBLANK(Dilution),absorbance="",Factor="--"),"",(absorbance*Factor*1/Sample_volume*Dilution*0.001))</f>
        <v/>
      </c>
      <c r="Q39" s="87" t="str">
        <f t="shared" si="4"/>
        <v/>
      </c>
      <c r="R39" s="88"/>
      <c r="S39" s="50"/>
      <c r="T39" s="86" t="str">
        <f t="shared" si="1"/>
        <v/>
      </c>
      <c r="U39" s="87" t="str">
        <f t="shared" si="5"/>
        <v/>
      </c>
      <c r="V39" s="7"/>
    </row>
    <row r="40" spans="1:22" x14ac:dyDescent="0.3">
      <c r="A40" s="5"/>
      <c r="B40" s="7"/>
      <c r="C40" s="106"/>
      <c r="D40" s="93"/>
      <c r="E40" s="90" t="s">
        <v>41</v>
      </c>
      <c r="F40" s="94"/>
      <c r="G40" s="94"/>
      <c r="H40" s="94"/>
      <c r="I40" s="86">
        <f t="shared" si="2"/>
        <v>0</v>
      </c>
      <c r="J40" s="91" t="str">
        <f t="shared" si="0"/>
        <v/>
      </c>
      <c r="K40" s="92" t="str">
        <f t="shared" si="3"/>
        <v/>
      </c>
      <c r="L40" s="95">
        <v>0.2</v>
      </c>
      <c r="M40" s="96">
        <v>1</v>
      </c>
      <c r="N40" s="88"/>
      <c r="O40" s="90" t="s">
        <v>36</v>
      </c>
      <c r="P40" s="89" t="str">
        <f>IF(OR(ISBLANK(Sample_volume),ISBLANK(Dilution),absorbance="",Factor="--",K39=""),"",((K40-K39)*Factor*1/Sample_volume*Dilution*0.0019))</f>
        <v/>
      </c>
      <c r="Q40" s="92" t="str">
        <f t="shared" si="4"/>
        <v/>
      </c>
      <c r="R40" s="88"/>
      <c r="S40" s="94"/>
      <c r="T40" s="86" t="str">
        <f t="shared" si="1"/>
        <v/>
      </c>
      <c r="U40" s="92" t="str">
        <f t="shared" si="5"/>
        <v/>
      </c>
      <c r="V40" s="7"/>
    </row>
    <row r="41" spans="1:22" x14ac:dyDescent="0.3">
      <c r="A41" s="5"/>
      <c r="B41" s="7"/>
      <c r="C41" s="105">
        <v>15</v>
      </c>
      <c r="D41" s="43"/>
      <c r="E41" s="85" t="s">
        <v>40</v>
      </c>
      <c r="F41" s="50"/>
      <c r="G41" s="50"/>
      <c r="H41" s="50"/>
      <c r="I41" s="86">
        <f t="shared" si="2"/>
        <v>0</v>
      </c>
      <c r="J41" s="86" t="str">
        <f t="shared" si="0"/>
        <v/>
      </c>
      <c r="K41" s="87" t="str">
        <f t="shared" si="3"/>
        <v/>
      </c>
      <c r="L41" s="46">
        <v>0.2</v>
      </c>
      <c r="M41" s="43">
        <v>1</v>
      </c>
      <c r="N41" s="88"/>
      <c r="O41" s="85" t="s">
        <v>22</v>
      </c>
      <c r="P41" s="89" t="str">
        <f>IF(OR(ISBLANK(Sample_volume),ISBLANK(Dilution),absorbance="",Factor="--"),"",(absorbance*Factor*1/Sample_volume*Dilution*0.001))</f>
        <v/>
      </c>
      <c r="Q41" s="87" t="str">
        <f t="shared" si="4"/>
        <v/>
      </c>
      <c r="R41" s="88"/>
      <c r="S41" s="50"/>
      <c r="T41" s="86" t="str">
        <f t="shared" si="1"/>
        <v/>
      </c>
      <c r="U41" s="87" t="str">
        <f t="shared" si="5"/>
        <v/>
      </c>
      <c r="V41" s="7"/>
    </row>
    <row r="42" spans="1:22" x14ac:dyDescent="0.3">
      <c r="A42" s="5"/>
      <c r="B42" s="7"/>
      <c r="C42" s="106"/>
      <c r="D42" s="93"/>
      <c r="E42" s="90" t="s">
        <v>41</v>
      </c>
      <c r="F42" s="94"/>
      <c r="G42" s="94"/>
      <c r="H42" s="94"/>
      <c r="I42" s="86">
        <f t="shared" si="2"/>
        <v>0</v>
      </c>
      <c r="J42" s="91" t="str">
        <f t="shared" si="0"/>
        <v/>
      </c>
      <c r="K42" s="92" t="str">
        <f t="shared" si="3"/>
        <v/>
      </c>
      <c r="L42" s="95">
        <v>0.2</v>
      </c>
      <c r="M42" s="96">
        <v>1</v>
      </c>
      <c r="N42" s="88"/>
      <c r="O42" s="90" t="s">
        <v>36</v>
      </c>
      <c r="P42" s="89" t="str">
        <f>IF(OR(ISBLANK(Sample_volume),ISBLANK(Dilution),absorbance="",Factor="--",K41=""),"",((K42-K41)*Factor*1/Sample_volume*Dilution*0.0019))</f>
        <v/>
      </c>
      <c r="Q42" s="92" t="str">
        <f t="shared" si="4"/>
        <v/>
      </c>
      <c r="R42" s="88"/>
      <c r="S42" s="94"/>
      <c r="T42" s="86" t="str">
        <f t="shared" si="1"/>
        <v/>
      </c>
      <c r="U42" s="92" t="str">
        <f t="shared" si="5"/>
        <v/>
      </c>
      <c r="V42" s="7"/>
    </row>
    <row r="43" spans="1:22" x14ac:dyDescent="0.3">
      <c r="A43" s="5"/>
      <c r="B43" s="7"/>
      <c r="C43" s="105">
        <v>16</v>
      </c>
      <c r="D43" s="43"/>
      <c r="E43" s="85" t="s">
        <v>40</v>
      </c>
      <c r="F43" s="50"/>
      <c r="G43" s="50"/>
      <c r="H43" s="50"/>
      <c r="I43" s="86">
        <f t="shared" si="2"/>
        <v>0</v>
      </c>
      <c r="J43" s="86" t="str">
        <f t="shared" si="0"/>
        <v/>
      </c>
      <c r="K43" s="87" t="str">
        <f t="shared" si="3"/>
        <v/>
      </c>
      <c r="L43" s="46">
        <v>0.2</v>
      </c>
      <c r="M43" s="43">
        <v>1</v>
      </c>
      <c r="N43" s="88"/>
      <c r="O43" s="85" t="s">
        <v>22</v>
      </c>
      <c r="P43" s="89" t="str">
        <f>IF(OR(ISBLANK(Sample_volume),ISBLANK(Dilution),absorbance="",Factor="--"),"",(absorbance*Factor*1/Sample_volume*Dilution*0.001))</f>
        <v/>
      </c>
      <c r="Q43" s="87" t="str">
        <f t="shared" si="4"/>
        <v/>
      </c>
      <c r="R43" s="88"/>
      <c r="S43" s="50"/>
      <c r="T43" s="86" t="str">
        <f t="shared" si="1"/>
        <v/>
      </c>
      <c r="U43" s="87" t="str">
        <f t="shared" si="5"/>
        <v/>
      </c>
      <c r="V43" s="7"/>
    </row>
    <row r="44" spans="1:22" x14ac:dyDescent="0.3">
      <c r="A44" s="5"/>
      <c r="B44" s="7"/>
      <c r="C44" s="106"/>
      <c r="D44" s="93"/>
      <c r="E44" s="90" t="s">
        <v>41</v>
      </c>
      <c r="F44" s="94"/>
      <c r="G44" s="94"/>
      <c r="H44" s="94"/>
      <c r="I44" s="86">
        <f t="shared" si="2"/>
        <v>0</v>
      </c>
      <c r="J44" s="91" t="str">
        <f t="shared" si="0"/>
        <v/>
      </c>
      <c r="K44" s="92" t="str">
        <f t="shared" si="3"/>
        <v/>
      </c>
      <c r="L44" s="95">
        <v>0.2</v>
      </c>
      <c r="M44" s="96">
        <v>1</v>
      </c>
      <c r="N44" s="88"/>
      <c r="O44" s="90" t="s">
        <v>36</v>
      </c>
      <c r="P44" s="89" t="str">
        <f>IF(OR(ISBLANK(Sample_volume),ISBLANK(Dilution),absorbance="",Factor="--",K43=""),"",((K44-K43)*Factor*1/Sample_volume*Dilution*0.0019))</f>
        <v/>
      </c>
      <c r="Q44" s="92" t="str">
        <f t="shared" si="4"/>
        <v/>
      </c>
      <c r="R44" s="88"/>
      <c r="S44" s="94"/>
      <c r="T44" s="86" t="str">
        <f t="shared" si="1"/>
        <v/>
      </c>
      <c r="U44" s="92" t="str">
        <f t="shared" si="5"/>
        <v/>
      </c>
      <c r="V44" s="7"/>
    </row>
    <row r="45" spans="1:22" x14ac:dyDescent="0.3">
      <c r="A45" s="5"/>
      <c r="B45" s="7"/>
      <c r="C45" s="105">
        <v>17</v>
      </c>
      <c r="D45" s="43"/>
      <c r="E45" s="85" t="s">
        <v>40</v>
      </c>
      <c r="F45" s="50"/>
      <c r="G45" s="50"/>
      <c r="H45" s="50"/>
      <c r="I45" s="86">
        <f t="shared" si="2"/>
        <v>0</v>
      </c>
      <c r="J45" s="86" t="str">
        <f t="shared" ref="J45:J76" si="6">IF(AND(ISNUMBER(blank),OR(ISNUMBER(sample_1),ISNUMBER(sample_2))),Sample_ave-blank,"")</f>
        <v/>
      </c>
      <c r="K45" s="87" t="str">
        <f t="shared" si="3"/>
        <v/>
      </c>
      <c r="L45" s="46">
        <v>0.2</v>
      </c>
      <c r="M45" s="43">
        <v>1</v>
      </c>
      <c r="N45" s="88"/>
      <c r="O45" s="85" t="s">
        <v>22</v>
      </c>
      <c r="P45" s="89" t="str">
        <f>IF(OR(ISBLANK(Sample_volume),ISBLANK(Dilution),absorbance="",Factor="--"),"",(absorbance*Factor*1/Sample_volume*Dilution*0.001))</f>
        <v/>
      </c>
      <c r="Q45" s="87" t="str">
        <f t="shared" si="4"/>
        <v/>
      </c>
      <c r="R45" s="88"/>
      <c r="S45" s="50"/>
      <c r="T45" s="86" t="str">
        <f t="shared" ref="T45:T76" si="7">IF(OR(ISBLANK(Sample_con_gL),Concentration_gL=""),"",(Concentration_gL*100/Sample_con_gL))</f>
        <v/>
      </c>
      <c r="U45" s="87" t="str">
        <f t="shared" si="5"/>
        <v/>
      </c>
      <c r="V45" s="7"/>
    </row>
    <row r="46" spans="1:22" x14ac:dyDescent="0.3">
      <c r="A46" s="5"/>
      <c r="B46" s="7"/>
      <c r="C46" s="106"/>
      <c r="D46" s="93"/>
      <c r="E46" s="90" t="s">
        <v>41</v>
      </c>
      <c r="F46" s="94"/>
      <c r="G46" s="94"/>
      <c r="H46" s="94"/>
      <c r="I46" s="86">
        <f t="shared" si="2"/>
        <v>0</v>
      </c>
      <c r="J46" s="91" t="str">
        <f t="shared" si="6"/>
        <v/>
      </c>
      <c r="K46" s="92" t="str">
        <f t="shared" si="3"/>
        <v/>
      </c>
      <c r="L46" s="95">
        <v>0.2</v>
      </c>
      <c r="M46" s="96">
        <v>1</v>
      </c>
      <c r="N46" s="88"/>
      <c r="O46" s="90" t="s">
        <v>36</v>
      </c>
      <c r="P46" s="89" t="str">
        <f>IF(OR(ISBLANK(Sample_volume),ISBLANK(Dilution),absorbance="",Factor="--",K45=""),"",((K46-K45)*Factor*1/Sample_volume*Dilution*0.0019))</f>
        <v/>
      </c>
      <c r="Q46" s="92" t="str">
        <f t="shared" si="4"/>
        <v/>
      </c>
      <c r="R46" s="88"/>
      <c r="S46" s="94"/>
      <c r="T46" s="86" t="str">
        <f t="shared" si="7"/>
        <v/>
      </c>
      <c r="U46" s="92" t="str">
        <f t="shared" si="5"/>
        <v/>
      </c>
      <c r="V46" s="7"/>
    </row>
    <row r="47" spans="1:22" x14ac:dyDescent="0.3">
      <c r="A47" s="5"/>
      <c r="B47" s="7"/>
      <c r="C47" s="105">
        <v>18</v>
      </c>
      <c r="D47" s="43"/>
      <c r="E47" s="85" t="s">
        <v>40</v>
      </c>
      <c r="F47" s="50"/>
      <c r="G47" s="50"/>
      <c r="H47" s="50"/>
      <c r="I47" s="86">
        <f t="shared" si="2"/>
        <v>0</v>
      </c>
      <c r="J47" s="86" t="str">
        <f t="shared" si="6"/>
        <v/>
      </c>
      <c r="K47" s="87" t="str">
        <f t="shared" si="3"/>
        <v/>
      </c>
      <c r="L47" s="46">
        <v>0.2</v>
      </c>
      <c r="M47" s="43">
        <v>1</v>
      </c>
      <c r="N47" s="88"/>
      <c r="O47" s="85" t="s">
        <v>22</v>
      </c>
      <c r="P47" s="89" t="str">
        <f>IF(OR(ISBLANK(Sample_volume),ISBLANK(Dilution),absorbance="",Factor="--"),"",(absorbance*Factor*1/Sample_volume*Dilution*0.001))</f>
        <v/>
      </c>
      <c r="Q47" s="87" t="str">
        <f t="shared" si="4"/>
        <v/>
      </c>
      <c r="R47" s="88"/>
      <c r="S47" s="50"/>
      <c r="T47" s="86" t="str">
        <f t="shared" si="7"/>
        <v/>
      </c>
      <c r="U47" s="87" t="str">
        <f t="shared" si="5"/>
        <v/>
      </c>
      <c r="V47" s="7"/>
    </row>
    <row r="48" spans="1:22" x14ac:dyDescent="0.3">
      <c r="A48" s="5"/>
      <c r="B48" s="7"/>
      <c r="C48" s="106"/>
      <c r="D48" s="93"/>
      <c r="E48" s="90" t="s">
        <v>41</v>
      </c>
      <c r="F48" s="94"/>
      <c r="G48" s="94"/>
      <c r="H48" s="94"/>
      <c r="I48" s="86">
        <f t="shared" si="2"/>
        <v>0</v>
      </c>
      <c r="J48" s="91" t="str">
        <f t="shared" si="6"/>
        <v/>
      </c>
      <c r="K48" s="92" t="str">
        <f t="shared" si="3"/>
        <v/>
      </c>
      <c r="L48" s="95">
        <v>0.2</v>
      </c>
      <c r="M48" s="96">
        <v>1</v>
      </c>
      <c r="N48" s="88"/>
      <c r="O48" s="90" t="s">
        <v>36</v>
      </c>
      <c r="P48" s="89" t="str">
        <f>IF(OR(ISBLANK(Sample_volume),ISBLANK(Dilution),absorbance="",Factor="--",K47=""),"",((K48-K47)*Factor*1/Sample_volume*Dilution*0.0019))</f>
        <v/>
      </c>
      <c r="Q48" s="92" t="str">
        <f t="shared" si="4"/>
        <v/>
      </c>
      <c r="R48" s="88"/>
      <c r="S48" s="94"/>
      <c r="T48" s="86" t="str">
        <f t="shared" si="7"/>
        <v/>
      </c>
      <c r="U48" s="92" t="str">
        <f t="shared" si="5"/>
        <v/>
      </c>
      <c r="V48" s="7"/>
    </row>
    <row r="49" spans="1:22" x14ac:dyDescent="0.3">
      <c r="A49" s="5"/>
      <c r="B49" s="7"/>
      <c r="C49" s="105">
        <v>19</v>
      </c>
      <c r="D49" s="43"/>
      <c r="E49" s="85" t="s">
        <v>40</v>
      </c>
      <c r="F49" s="50"/>
      <c r="G49" s="50"/>
      <c r="H49" s="50"/>
      <c r="I49" s="86">
        <f t="shared" si="2"/>
        <v>0</v>
      </c>
      <c r="J49" s="86" t="str">
        <f t="shared" si="6"/>
        <v/>
      </c>
      <c r="K49" s="87" t="str">
        <f t="shared" si="3"/>
        <v/>
      </c>
      <c r="L49" s="46">
        <v>0.2</v>
      </c>
      <c r="M49" s="43">
        <v>1</v>
      </c>
      <c r="N49" s="88"/>
      <c r="O49" s="85" t="s">
        <v>22</v>
      </c>
      <c r="P49" s="89" t="str">
        <f>IF(OR(ISBLANK(Sample_volume),ISBLANK(Dilution),absorbance="",Factor="--"),"",(absorbance*Factor*1/Sample_volume*Dilution*0.001))</f>
        <v/>
      </c>
      <c r="Q49" s="87" t="str">
        <f t="shared" si="4"/>
        <v/>
      </c>
      <c r="R49" s="88"/>
      <c r="S49" s="50"/>
      <c r="T49" s="86" t="str">
        <f t="shared" si="7"/>
        <v/>
      </c>
      <c r="U49" s="87" t="str">
        <f t="shared" si="5"/>
        <v/>
      </c>
      <c r="V49" s="7"/>
    </row>
    <row r="50" spans="1:22" x14ac:dyDescent="0.3">
      <c r="A50" s="5"/>
      <c r="B50" s="7"/>
      <c r="C50" s="106"/>
      <c r="D50" s="93"/>
      <c r="E50" s="90" t="s">
        <v>41</v>
      </c>
      <c r="F50" s="94"/>
      <c r="G50" s="94"/>
      <c r="H50" s="94"/>
      <c r="I50" s="86">
        <f t="shared" si="2"/>
        <v>0</v>
      </c>
      <c r="J50" s="91" t="str">
        <f t="shared" si="6"/>
        <v/>
      </c>
      <c r="K50" s="92" t="str">
        <f t="shared" si="3"/>
        <v/>
      </c>
      <c r="L50" s="95">
        <v>0.2</v>
      </c>
      <c r="M50" s="96">
        <v>1</v>
      </c>
      <c r="N50" s="88"/>
      <c r="O50" s="90" t="s">
        <v>36</v>
      </c>
      <c r="P50" s="89" t="str">
        <f>IF(OR(ISBLANK(Sample_volume),ISBLANK(Dilution),absorbance="",Factor="--",K49=""),"",((K50-K49)*Factor*1/Sample_volume*Dilution*0.0019))</f>
        <v/>
      </c>
      <c r="Q50" s="92" t="str">
        <f t="shared" si="4"/>
        <v/>
      </c>
      <c r="R50" s="88"/>
      <c r="S50" s="94"/>
      <c r="T50" s="86" t="str">
        <f t="shared" si="7"/>
        <v/>
      </c>
      <c r="U50" s="92" t="str">
        <f t="shared" si="5"/>
        <v/>
      </c>
      <c r="V50" s="7"/>
    </row>
    <row r="51" spans="1:22" x14ac:dyDescent="0.3">
      <c r="A51" s="5"/>
      <c r="B51" s="7"/>
      <c r="C51" s="105">
        <v>20</v>
      </c>
      <c r="D51" s="43"/>
      <c r="E51" s="85" t="s">
        <v>40</v>
      </c>
      <c r="F51" s="50"/>
      <c r="G51" s="50"/>
      <c r="H51" s="50"/>
      <c r="I51" s="86">
        <f t="shared" si="2"/>
        <v>0</v>
      </c>
      <c r="J51" s="86" t="str">
        <f t="shared" si="6"/>
        <v/>
      </c>
      <c r="K51" s="87" t="str">
        <f t="shared" si="3"/>
        <v/>
      </c>
      <c r="L51" s="46">
        <v>0.2</v>
      </c>
      <c r="M51" s="43">
        <v>1</v>
      </c>
      <c r="N51" s="88"/>
      <c r="O51" s="85" t="s">
        <v>22</v>
      </c>
      <c r="P51" s="89" t="str">
        <f>IF(OR(ISBLANK(Sample_volume),ISBLANK(Dilution),absorbance="",Factor="--"),"",(absorbance*Factor*1/Sample_volume*Dilution*0.001))</f>
        <v/>
      </c>
      <c r="Q51" s="87" t="str">
        <f t="shared" si="4"/>
        <v/>
      </c>
      <c r="R51" s="88"/>
      <c r="S51" s="50"/>
      <c r="T51" s="86" t="str">
        <f t="shared" si="7"/>
        <v/>
      </c>
      <c r="U51" s="87" t="str">
        <f t="shared" si="5"/>
        <v/>
      </c>
      <c r="V51" s="7"/>
    </row>
    <row r="52" spans="1:22" x14ac:dyDescent="0.3">
      <c r="A52" s="5"/>
      <c r="B52" s="7"/>
      <c r="C52" s="106"/>
      <c r="D52" s="93"/>
      <c r="E52" s="90" t="s">
        <v>41</v>
      </c>
      <c r="F52" s="94"/>
      <c r="G52" s="94"/>
      <c r="H52" s="94"/>
      <c r="I52" s="86">
        <f t="shared" si="2"/>
        <v>0</v>
      </c>
      <c r="J52" s="91" t="str">
        <f t="shared" si="6"/>
        <v/>
      </c>
      <c r="K52" s="92" t="str">
        <f t="shared" si="3"/>
        <v/>
      </c>
      <c r="L52" s="95">
        <v>0.2</v>
      </c>
      <c r="M52" s="96">
        <v>1</v>
      </c>
      <c r="N52" s="88"/>
      <c r="O52" s="90" t="s">
        <v>36</v>
      </c>
      <c r="P52" s="89" t="str">
        <f>IF(OR(ISBLANK(Sample_volume),ISBLANK(Dilution),absorbance="",Factor="--",K51=""),"",((K52-K51)*Factor*1/Sample_volume*Dilution*0.0019))</f>
        <v/>
      </c>
      <c r="Q52" s="92" t="str">
        <f t="shared" si="4"/>
        <v/>
      </c>
      <c r="R52" s="88"/>
      <c r="S52" s="94"/>
      <c r="T52" s="86" t="str">
        <f t="shared" si="7"/>
        <v/>
      </c>
      <c r="U52" s="92" t="str">
        <f t="shared" si="5"/>
        <v/>
      </c>
      <c r="V52" s="7"/>
    </row>
    <row r="53" spans="1:22" x14ac:dyDescent="0.3">
      <c r="A53" s="5"/>
      <c r="B53" s="7"/>
      <c r="C53" s="105">
        <v>21</v>
      </c>
      <c r="D53" s="43"/>
      <c r="E53" s="85" t="s">
        <v>40</v>
      </c>
      <c r="F53" s="50"/>
      <c r="G53" s="50"/>
      <c r="H53" s="50"/>
      <c r="I53" s="86">
        <f t="shared" si="2"/>
        <v>0</v>
      </c>
      <c r="J53" s="86" t="str">
        <f t="shared" si="6"/>
        <v/>
      </c>
      <c r="K53" s="87" t="str">
        <f t="shared" si="3"/>
        <v/>
      </c>
      <c r="L53" s="46">
        <v>0.2</v>
      </c>
      <c r="M53" s="43">
        <v>1</v>
      </c>
      <c r="N53" s="88"/>
      <c r="O53" s="85" t="s">
        <v>22</v>
      </c>
      <c r="P53" s="89" t="str">
        <f>IF(OR(ISBLANK(Sample_volume),ISBLANK(Dilution),absorbance="",Factor="--"),"",(absorbance*Factor*1/Sample_volume*Dilution*0.001))</f>
        <v/>
      </c>
      <c r="Q53" s="87" t="str">
        <f t="shared" si="4"/>
        <v/>
      </c>
      <c r="R53" s="88"/>
      <c r="S53" s="50"/>
      <c r="T53" s="86" t="str">
        <f t="shared" si="7"/>
        <v/>
      </c>
      <c r="U53" s="87" t="str">
        <f t="shared" si="5"/>
        <v/>
      </c>
      <c r="V53" s="7"/>
    </row>
    <row r="54" spans="1:22" x14ac:dyDescent="0.3">
      <c r="A54" s="5"/>
      <c r="B54" s="7"/>
      <c r="C54" s="106"/>
      <c r="D54" s="93"/>
      <c r="E54" s="90" t="s">
        <v>41</v>
      </c>
      <c r="F54" s="94"/>
      <c r="G54" s="94"/>
      <c r="H54" s="94"/>
      <c r="I54" s="86">
        <f t="shared" si="2"/>
        <v>0</v>
      </c>
      <c r="J54" s="91" t="str">
        <f t="shared" si="6"/>
        <v/>
      </c>
      <c r="K54" s="92" t="str">
        <f t="shared" si="3"/>
        <v/>
      </c>
      <c r="L54" s="95">
        <v>0.2</v>
      </c>
      <c r="M54" s="96">
        <v>1</v>
      </c>
      <c r="N54" s="88"/>
      <c r="O54" s="90" t="s">
        <v>36</v>
      </c>
      <c r="P54" s="89" t="str">
        <f>IF(OR(ISBLANK(Sample_volume),ISBLANK(Dilution),absorbance="",Factor="--",K53=""),"",((K54-K53)*Factor*1/Sample_volume*Dilution*0.0019))</f>
        <v/>
      </c>
      <c r="Q54" s="92" t="str">
        <f t="shared" si="4"/>
        <v/>
      </c>
      <c r="R54" s="88"/>
      <c r="S54" s="94"/>
      <c r="T54" s="86" t="str">
        <f t="shared" si="7"/>
        <v/>
      </c>
      <c r="U54" s="92" t="str">
        <f t="shared" si="5"/>
        <v/>
      </c>
      <c r="V54" s="7"/>
    </row>
    <row r="55" spans="1:22" x14ac:dyDescent="0.3">
      <c r="A55" s="5"/>
      <c r="B55" s="7"/>
      <c r="C55" s="105">
        <v>22</v>
      </c>
      <c r="D55" s="43"/>
      <c r="E55" s="85" t="s">
        <v>40</v>
      </c>
      <c r="F55" s="50"/>
      <c r="G55" s="50"/>
      <c r="H55" s="50"/>
      <c r="I55" s="86">
        <f t="shared" si="2"/>
        <v>0</v>
      </c>
      <c r="J55" s="86" t="str">
        <f t="shared" si="6"/>
        <v/>
      </c>
      <c r="K55" s="87" t="str">
        <f t="shared" si="3"/>
        <v/>
      </c>
      <c r="L55" s="46">
        <v>0.2</v>
      </c>
      <c r="M55" s="43">
        <v>1</v>
      </c>
      <c r="N55" s="88"/>
      <c r="O55" s="85" t="s">
        <v>22</v>
      </c>
      <c r="P55" s="89" t="str">
        <f>IF(OR(ISBLANK(Sample_volume),ISBLANK(Dilution),absorbance="",Factor="--"),"",(absorbance*Factor*1/Sample_volume*Dilution*0.001))</f>
        <v/>
      </c>
      <c r="Q55" s="87" t="str">
        <f t="shared" si="4"/>
        <v/>
      </c>
      <c r="R55" s="88"/>
      <c r="S55" s="50"/>
      <c r="T55" s="86" t="str">
        <f t="shared" si="7"/>
        <v/>
      </c>
      <c r="U55" s="87" t="str">
        <f t="shared" si="5"/>
        <v/>
      </c>
      <c r="V55" s="7"/>
    </row>
    <row r="56" spans="1:22" x14ac:dyDescent="0.3">
      <c r="A56" s="5"/>
      <c r="B56" s="7"/>
      <c r="C56" s="106"/>
      <c r="D56" s="93"/>
      <c r="E56" s="90" t="s">
        <v>41</v>
      </c>
      <c r="F56" s="94"/>
      <c r="G56" s="94"/>
      <c r="H56" s="94"/>
      <c r="I56" s="86">
        <f t="shared" si="2"/>
        <v>0</v>
      </c>
      <c r="J56" s="91" t="str">
        <f t="shared" si="6"/>
        <v/>
      </c>
      <c r="K56" s="92" t="str">
        <f t="shared" si="3"/>
        <v/>
      </c>
      <c r="L56" s="95">
        <v>0.2</v>
      </c>
      <c r="M56" s="96">
        <v>1</v>
      </c>
      <c r="N56" s="88"/>
      <c r="O56" s="90" t="s">
        <v>36</v>
      </c>
      <c r="P56" s="89" t="str">
        <f>IF(OR(ISBLANK(Sample_volume),ISBLANK(Dilution),absorbance="",Factor="--",K55=""),"",((K56-K55)*Factor*1/Sample_volume*Dilution*0.0019))</f>
        <v/>
      </c>
      <c r="Q56" s="92" t="str">
        <f t="shared" si="4"/>
        <v/>
      </c>
      <c r="R56" s="88"/>
      <c r="S56" s="94"/>
      <c r="T56" s="86" t="str">
        <f t="shared" si="7"/>
        <v/>
      </c>
      <c r="U56" s="92" t="str">
        <f t="shared" si="5"/>
        <v/>
      </c>
      <c r="V56" s="7"/>
    </row>
    <row r="57" spans="1:22" x14ac:dyDescent="0.3">
      <c r="A57" s="5"/>
      <c r="B57" s="7"/>
      <c r="C57" s="105">
        <v>23</v>
      </c>
      <c r="D57" s="43"/>
      <c r="E57" s="85" t="s">
        <v>40</v>
      </c>
      <c r="F57" s="50"/>
      <c r="G57" s="50"/>
      <c r="H57" s="50"/>
      <c r="I57" s="86">
        <f t="shared" si="2"/>
        <v>0</v>
      </c>
      <c r="J57" s="86" t="str">
        <f t="shared" si="6"/>
        <v/>
      </c>
      <c r="K57" s="87" t="str">
        <f t="shared" si="3"/>
        <v/>
      </c>
      <c r="L57" s="46">
        <v>0.2</v>
      </c>
      <c r="M57" s="43">
        <v>1</v>
      </c>
      <c r="N57" s="88"/>
      <c r="O57" s="85" t="s">
        <v>22</v>
      </c>
      <c r="P57" s="89" t="str">
        <f>IF(OR(ISBLANK(Sample_volume),ISBLANK(Dilution),absorbance="",Factor="--"),"",(absorbance*Factor*1/Sample_volume*Dilution*0.001))</f>
        <v/>
      </c>
      <c r="Q57" s="87" t="str">
        <f t="shared" si="4"/>
        <v/>
      </c>
      <c r="R57" s="88"/>
      <c r="S57" s="50"/>
      <c r="T57" s="86" t="str">
        <f t="shared" si="7"/>
        <v/>
      </c>
      <c r="U57" s="87" t="str">
        <f t="shared" si="5"/>
        <v/>
      </c>
      <c r="V57" s="7"/>
    </row>
    <row r="58" spans="1:22" x14ac:dyDescent="0.3">
      <c r="A58" s="5"/>
      <c r="B58" s="7"/>
      <c r="C58" s="106"/>
      <c r="D58" s="93"/>
      <c r="E58" s="90" t="s">
        <v>41</v>
      </c>
      <c r="F58" s="94"/>
      <c r="G58" s="94"/>
      <c r="H58" s="94"/>
      <c r="I58" s="86">
        <f t="shared" si="2"/>
        <v>0</v>
      </c>
      <c r="J58" s="91" t="str">
        <f t="shared" si="6"/>
        <v/>
      </c>
      <c r="K58" s="92" t="str">
        <f t="shared" si="3"/>
        <v/>
      </c>
      <c r="L58" s="95">
        <v>0.2</v>
      </c>
      <c r="M58" s="96">
        <v>1</v>
      </c>
      <c r="N58" s="88"/>
      <c r="O58" s="90" t="s">
        <v>36</v>
      </c>
      <c r="P58" s="89" t="str">
        <f>IF(OR(ISBLANK(Sample_volume),ISBLANK(Dilution),absorbance="",Factor="--",K57=""),"",((K58-K57)*Factor*1/Sample_volume*Dilution*0.0019))</f>
        <v/>
      </c>
      <c r="Q58" s="92" t="str">
        <f t="shared" si="4"/>
        <v/>
      </c>
      <c r="R58" s="88"/>
      <c r="S58" s="94"/>
      <c r="T58" s="86" t="str">
        <f t="shared" si="7"/>
        <v/>
      </c>
      <c r="U58" s="92" t="str">
        <f t="shared" si="5"/>
        <v/>
      </c>
      <c r="V58" s="7"/>
    </row>
    <row r="59" spans="1:22" x14ac:dyDescent="0.3">
      <c r="A59" s="5"/>
      <c r="B59" s="7"/>
      <c r="C59" s="105">
        <v>24</v>
      </c>
      <c r="D59" s="43"/>
      <c r="E59" s="85" t="s">
        <v>40</v>
      </c>
      <c r="F59" s="50"/>
      <c r="G59" s="50"/>
      <c r="H59" s="50"/>
      <c r="I59" s="86">
        <f t="shared" si="2"/>
        <v>0</v>
      </c>
      <c r="J59" s="86" t="str">
        <f t="shared" si="6"/>
        <v/>
      </c>
      <c r="K59" s="87" t="str">
        <f t="shared" si="3"/>
        <v/>
      </c>
      <c r="L59" s="46">
        <v>0.2</v>
      </c>
      <c r="M59" s="43">
        <v>1</v>
      </c>
      <c r="N59" s="88"/>
      <c r="O59" s="85" t="s">
        <v>22</v>
      </c>
      <c r="P59" s="89" t="str">
        <f>IF(OR(ISBLANK(Sample_volume),ISBLANK(Dilution),absorbance="",Factor="--"),"",(absorbance*Factor*1/Sample_volume*Dilution*0.001))</f>
        <v/>
      </c>
      <c r="Q59" s="87" t="str">
        <f t="shared" si="4"/>
        <v/>
      </c>
      <c r="R59" s="88"/>
      <c r="S59" s="50"/>
      <c r="T59" s="86" t="str">
        <f t="shared" si="7"/>
        <v/>
      </c>
      <c r="U59" s="87" t="str">
        <f t="shared" si="5"/>
        <v/>
      </c>
      <c r="V59" s="7"/>
    </row>
    <row r="60" spans="1:22" x14ac:dyDescent="0.3">
      <c r="A60" s="5"/>
      <c r="B60" s="7"/>
      <c r="C60" s="106"/>
      <c r="D60" s="93"/>
      <c r="E60" s="90" t="s">
        <v>41</v>
      </c>
      <c r="F60" s="94"/>
      <c r="G60" s="94"/>
      <c r="H60" s="94"/>
      <c r="I60" s="86">
        <f t="shared" si="2"/>
        <v>0</v>
      </c>
      <c r="J60" s="91" t="str">
        <f t="shared" si="6"/>
        <v/>
      </c>
      <c r="K60" s="92" t="str">
        <f t="shared" si="3"/>
        <v/>
      </c>
      <c r="L60" s="95">
        <v>0.2</v>
      </c>
      <c r="M60" s="96">
        <v>1</v>
      </c>
      <c r="N60" s="88"/>
      <c r="O60" s="90" t="s">
        <v>36</v>
      </c>
      <c r="P60" s="89" t="str">
        <f>IF(OR(ISBLANK(Sample_volume),ISBLANK(Dilution),absorbance="",Factor="--",K59=""),"",((K60-K59)*Factor*1/Sample_volume*Dilution*0.0019))</f>
        <v/>
      </c>
      <c r="Q60" s="92" t="str">
        <f t="shared" si="4"/>
        <v/>
      </c>
      <c r="R60" s="88"/>
      <c r="S60" s="94"/>
      <c r="T60" s="86" t="str">
        <f t="shared" si="7"/>
        <v/>
      </c>
      <c r="U60" s="92" t="str">
        <f t="shared" si="5"/>
        <v/>
      </c>
      <c r="V60" s="7"/>
    </row>
    <row r="61" spans="1:22" x14ac:dyDescent="0.3">
      <c r="A61" s="5"/>
      <c r="B61" s="7"/>
      <c r="C61" s="105">
        <v>25</v>
      </c>
      <c r="D61" s="43"/>
      <c r="E61" s="85" t="s">
        <v>40</v>
      </c>
      <c r="F61" s="50"/>
      <c r="G61" s="50"/>
      <c r="H61" s="50"/>
      <c r="I61" s="86">
        <f t="shared" si="2"/>
        <v>0</v>
      </c>
      <c r="J61" s="86" t="str">
        <f t="shared" si="6"/>
        <v/>
      </c>
      <c r="K61" s="87" t="str">
        <f t="shared" si="3"/>
        <v/>
      </c>
      <c r="L61" s="46">
        <v>0.2</v>
      </c>
      <c r="M61" s="43">
        <v>1</v>
      </c>
      <c r="N61" s="88"/>
      <c r="O61" s="85" t="s">
        <v>22</v>
      </c>
      <c r="P61" s="89" t="str">
        <f>IF(OR(ISBLANK(Sample_volume),ISBLANK(Dilution),absorbance="",Factor="--"),"",(absorbance*Factor*1/Sample_volume*Dilution*0.001))</f>
        <v/>
      </c>
      <c r="Q61" s="87" t="str">
        <f t="shared" si="4"/>
        <v/>
      </c>
      <c r="R61" s="88"/>
      <c r="S61" s="50"/>
      <c r="T61" s="86" t="str">
        <f t="shared" si="7"/>
        <v/>
      </c>
      <c r="U61" s="87" t="str">
        <f t="shared" si="5"/>
        <v/>
      </c>
      <c r="V61" s="7"/>
    </row>
    <row r="62" spans="1:22" x14ac:dyDescent="0.3">
      <c r="A62" s="5"/>
      <c r="B62" s="7"/>
      <c r="C62" s="106"/>
      <c r="D62" s="93"/>
      <c r="E62" s="90" t="s">
        <v>41</v>
      </c>
      <c r="F62" s="94"/>
      <c r="G62" s="94"/>
      <c r="H62" s="94"/>
      <c r="I62" s="86">
        <f t="shared" si="2"/>
        <v>0</v>
      </c>
      <c r="J62" s="91" t="str">
        <f t="shared" si="6"/>
        <v/>
      </c>
      <c r="K62" s="92" t="str">
        <f t="shared" si="3"/>
        <v/>
      </c>
      <c r="L62" s="95">
        <v>0.2</v>
      </c>
      <c r="M62" s="96">
        <v>1</v>
      </c>
      <c r="N62" s="88"/>
      <c r="O62" s="90" t="s">
        <v>36</v>
      </c>
      <c r="P62" s="89" t="str">
        <f>IF(OR(ISBLANK(Sample_volume),ISBLANK(Dilution),absorbance="",Factor="--",K61=""),"",((K62-K61)*Factor*1/Sample_volume*Dilution*0.0019))</f>
        <v/>
      </c>
      <c r="Q62" s="92" t="str">
        <f t="shared" si="4"/>
        <v/>
      </c>
      <c r="R62" s="88"/>
      <c r="S62" s="94"/>
      <c r="T62" s="86" t="str">
        <f t="shared" si="7"/>
        <v/>
      </c>
      <c r="U62" s="92" t="str">
        <f t="shared" si="5"/>
        <v/>
      </c>
      <c r="V62" s="7"/>
    </row>
    <row r="63" spans="1:22" x14ac:dyDescent="0.3">
      <c r="A63" s="5"/>
      <c r="B63" s="7"/>
      <c r="C63" s="105">
        <v>26</v>
      </c>
      <c r="D63" s="43"/>
      <c r="E63" s="85" t="s">
        <v>40</v>
      </c>
      <c r="F63" s="50"/>
      <c r="G63" s="50"/>
      <c r="H63" s="50"/>
      <c r="I63" s="86">
        <f t="shared" si="2"/>
        <v>0</v>
      </c>
      <c r="J63" s="86" t="str">
        <f t="shared" si="6"/>
        <v/>
      </c>
      <c r="K63" s="87" t="str">
        <f t="shared" si="3"/>
        <v/>
      </c>
      <c r="L63" s="46">
        <v>0.2</v>
      </c>
      <c r="M63" s="43">
        <v>1</v>
      </c>
      <c r="N63" s="88"/>
      <c r="O63" s="85" t="s">
        <v>22</v>
      </c>
      <c r="P63" s="89" t="str">
        <f>IF(OR(ISBLANK(Sample_volume),ISBLANK(Dilution),absorbance="",Factor="--"),"",(absorbance*Factor*1/Sample_volume*Dilution*0.001))</f>
        <v/>
      </c>
      <c r="Q63" s="87" t="str">
        <f t="shared" si="4"/>
        <v/>
      </c>
      <c r="R63" s="88"/>
      <c r="S63" s="50"/>
      <c r="T63" s="86" t="str">
        <f t="shared" si="7"/>
        <v/>
      </c>
      <c r="U63" s="87" t="str">
        <f t="shared" si="5"/>
        <v/>
      </c>
      <c r="V63" s="7"/>
    </row>
    <row r="64" spans="1:22" x14ac:dyDescent="0.3">
      <c r="A64" s="5"/>
      <c r="B64" s="7"/>
      <c r="C64" s="106"/>
      <c r="D64" s="93"/>
      <c r="E64" s="90" t="s">
        <v>41</v>
      </c>
      <c r="F64" s="94"/>
      <c r="G64" s="94"/>
      <c r="H64" s="94"/>
      <c r="I64" s="86">
        <f t="shared" si="2"/>
        <v>0</v>
      </c>
      <c r="J64" s="91" t="str">
        <f t="shared" si="6"/>
        <v/>
      </c>
      <c r="K64" s="92" t="str">
        <f t="shared" si="3"/>
        <v/>
      </c>
      <c r="L64" s="95">
        <v>0.2</v>
      </c>
      <c r="M64" s="96">
        <v>1</v>
      </c>
      <c r="N64" s="88"/>
      <c r="O64" s="90" t="s">
        <v>36</v>
      </c>
      <c r="P64" s="89" t="str">
        <f>IF(OR(ISBLANK(Sample_volume),ISBLANK(Dilution),absorbance="",Factor="--",K63=""),"",((K64-K63)*Factor*1/Sample_volume*Dilution*0.0019))</f>
        <v/>
      </c>
      <c r="Q64" s="92" t="str">
        <f t="shared" si="4"/>
        <v/>
      </c>
      <c r="R64" s="88"/>
      <c r="S64" s="94"/>
      <c r="T64" s="86" t="str">
        <f t="shared" si="7"/>
        <v/>
      </c>
      <c r="U64" s="92" t="str">
        <f t="shared" si="5"/>
        <v/>
      </c>
      <c r="V64" s="7"/>
    </row>
    <row r="65" spans="1:22" x14ac:dyDescent="0.3">
      <c r="A65" s="5"/>
      <c r="B65" s="7"/>
      <c r="C65" s="105">
        <v>27</v>
      </c>
      <c r="D65" s="43"/>
      <c r="E65" s="85" t="s">
        <v>40</v>
      </c>
      <c r="F65" s="50"/>
      <c r="G65" s="50"/>
      <c r="H65" s="50"/>
      <c r="I65" s="86">
        <f t="shared" si="2"/>
        <v>0</v>
      </c>
      <c r="J65" s="86" t="str">
        <f t="shared" si="6"/>
        <v/>
      </c>
      <c r="K65" s="87" t="str">
        <f t="shared" si="3"/>
        <v/>
      </c>
      <c r="L65" s="46">
        <v>0.2</v>
      </c>
      <c r="M65" s="43">
        <v>1</v>
      </c>
      <c r="N65" s="88"/>
      <c r="O65" s="85" t="s">
        <v>22</v>
      </c>
      <c r="P65" s="89" t="str">
        <f>IF(OR(ISBLANK(Sample_volume),ISBLANK(Dilution),absorbance="",Factor="--"),"",(absorbance*Factor*1/Sample_volume*Dilution*0.001))</f>
        <v/>
      </c>
      <c r="Q65" s="87" t="str">
        <f t="shared" si="4"/>
        <v/>
      </c>
      <c r="R65" s="88"/>
      <c r="S65" s="50"/>
      <c r="T65" s="86" t="str">
        <f t="shared" si="7"/>
        <v/>
      </c>
      <c r="U65" s="87" t="str">
        <f t="shared" si="5"/>
        <v/>
      </c>
      <c r="V65" s="7"/>
    </row>
    <row r="66" spans="1:22" x14ac:dyDescent="0.3">
      <c r="A66" s="5"/>
      <c r="B66" s="7"/>
      <c r="C66" s="106"/>
      <c r="D66" s="93"/>
      <c r="E66" s="90" t="s">
        <v>41</v>
      </c>
      <c r="F66" s="94"/>
      <c r="G66" s="94"/>
      <c r="H66" s="94"/>
      <c r="I66" s="86">
        <f t="shared" si="2"/>
        <v>0</v>
      </c>
      <c r="J66" s="91" t="str">
        <f t="shared" si="6"/>
        <v/>
      </c>
      <c r="K66" s="92" t="str">
        <f t="shared" si="3"/>
        <v/>
      </c>
      <c r="L66" s="95">
        <v>0.2</v>
      </c>
      <c r="M66" s="96">
        <v>1</v>
      </c>
      <c r="N66" s="88"/>
      <c r="O66" s="90" t="s">
        <v>36</v>
      </c>
      <c r="P66" s="89" t="str">
        <f>IF(OR(ISBLANK(Sample_volume),ISBLANK(Dilution),absorbance="",Factor="--",K65=""),"",((K66-K65)*Factor*1/Sample_volume*Dilution*0.0019))</f>
        <v/>
      </c>
      <c r="Q66" s="92" t="str">
        <f t="shared" si="4"/>
        <v/>
      </c>
      <c r="R66" s="88"/>
      <c r="S66" s="94"/>
      <c r="T66" s="86" t="str">
        <f t="shared" si="7"/>
        <v/>
      </c>
      <c r="U66" s="92" t="str">
        <f t="shared" si="5"/>
        <v/>
      </c>
      <c r="V66" s="7"/>
    </row>
    <row r="67" spans="1:22" x14ac:dyDescent="0.3">
      <c r="A67" s="5"/>
      <c r="B67" s="7"/>
      <c r="C67" s="105">
        <v>28</v>
      </c>
      <c r="D67" s="43"/>
      <c r="E67" s="85" t="s">
        <v>40</v>
      </c>
      <c r="F67" s="50"/>
      <c r="G67" s="50"/>
      <c r="H67" s="50"/>
      <c r="I67" s="86">
        <f t="shared" si="2"/>
        <v>0</v>
      </c>
      <c r="J67" s="86" t="str">
        <f t="shared" si="6"/>
        <v/>
      </c>
      <c r="K67" s="87" t="str">
        <f t="shared" si="3"/>
        <v/>
      </c>
      <c r="L67" s="46">
        <v>0.2</v>
      </c>
      <c r="M67" s="43">
        <v>1</v>
      </c>
      <c r="N67" s="88"/>
      <c r="O67" s="85" t="s">
        <v>22</v>
      </c>
      <c r="P67" s="89" t="str">
        <f>IF(OR(ISBLANK(Sample_volume),ISBLANK(Dilution),absorbance="",Factor="--"),"",(absorbance*Factor*1/Sample_volume*Dilution*0.001))</f>
        <v/>
      </c>
      <c r="Q67" s="87" t="str">
        <f t="shared" si="4"/>
        <v/>
      </c>
      <c r="R67" s="88"/>
      <c r="S67" s="50"/>
      <c r="T67" s="86" t="str">
        <f t="shared" si="7"/>
        <v/>
      </c>
      <c r="U67" s="87" t="str">
        <f t="shared" si="5"/>
        <v/>
      </c>
      <c r="V67" s="7"/>
    </row>
    <row r="68" spans="1:22" x14ac:dyDescent="0.3">
      <c r="A68" s="5"/>
      <c r="B68" s="7"/>
      <c r="C68" s="106"/>
      <c r="D68" s="93"/>
      <c r="E68" s="90" t="s">
        <v>41</v>
      </c>
      <c r="F68" s="94"/>
      <c r="G68" s="94"/>
      <c r="H68" s="94"/>
      <c r="I68" s="86">
        <f t="shared" si="2"/>
        <v>0</v>
      </c>
      <c r="J68" s="91" t="str">
        <f t="shared" si="6"/>
        <v/>
      </c>
      <c r="K68" s="92" t="str">
        <f t="shared" si="3"/>
        <v/>
      </c>
      <c r="L68" s="95">
        <v>0.2</v>
      </c>
      <c r="M68" s="96">
        <v>1</v>
      </c>
      <c r="N68" s="88"/>
      <c r="O68" s="90" t="s">
        <v>36</v>
      </c>
      <c r="P68" s="89" t="str">
        <f>IF(OR(ISBLANK(Sample_volume),ISBLANK(Dilution),absorbance="",Factor="--",K67=""),"",((K68-K67)*Factor*1/Sample_volume*Dilution*0.0019))</f>
        <v/>
      </c>
      <c r="Q68" s="92" t="str">
        <f t="shared" si="4"/>
        <v/>
      </c>
      <c r="R68" s="88"/>
      <c r="S68" s="94"/>
      <c r="T68" s="86" t="str">
        <f t="shared" si="7"/>
        <v/>
      </c>
      <c r="U68" s="92" t="str">
        <f t="shared" si="5"/>
        <v/>
      </c>
      <c r="V68" s="7"/>
    </row>
    <row r="69" spans="1:22" x14ac:dyDescent="0.3">
      <c r="A69" s="5"/>
      <c r="B69" s="7"/>
      <c r="C69" s="105">
        <v>29</v>
      </c>
      <c r="D69" s="43"/>
      <c r="E69" s="85" t="s">
        <v>40</v>
      </c>
      <c r="F69" s="50"/>
      <c r="G69" s="50"/>
      <c r="H69" s="50"/>
      <c r="I69" s="86">
        <f t="shared" si="2"/>
        <v>0</v>
      </c>
      <c r="J69" s="86" t="str">
        <f t="shared" si="6"/>
        <v/>
      </c>
      <c r="K69" s="87" t="str">
        <f t="shared" si="3"/>
        <v/>
      </c>
      <c r="L69" s="46">
        <v>0.2</v>
      </c>
      <c r="M69" s="43">
        <v>1</v>
      </c>
      <c r="N69" s="88"/>
      <c r="O69" s="85" t="s">
        <v>22</v>
      </c>
      <c r="P69" s="89" t="str">
        <f>IF(OR(ISBLANK(Sample_volume),ISBLANK(Dilution),absorbance="",Factor="--"),"",(absorbance*Factor*1/Sample_volume*Dilution*0.001))</f>
        <v/>
      </c>
      <c r="Q69" s="87" t="str">
        <f t="shared" si="4"/>
        <v/>
      </c>
      <c r="R69" s="88"/>
      <c r="S69" s="50"/>
      <c r="T69" s="86" t="str">
        <f t="shared" si="7"/>
        <v/>
      </c>
      <c r="U69" s="87" t="str">
        <f t="shared" si="5"/>
        <v/>
      </c>
      <c r="V69" s="7"/>
    </row>
    <row r="70" spans="1:22" x14ac:dyDescent="0.3">
      <c r="A70" s="5"/>
      <c r="B70" s="7"/>
      <c r="C70" s="106"/>
      <c r="D70" s="93"/>
      <c r="E70" s="90" t="s">
        <v>41</v>
      </c>
      <c r="F70" s="94"/>
      <c r="G70" s="94"/>
      <c r="H70" s="94"/>
      <c r="I70" s="86">
        <f t="shared" si="2"/>
        <v>0</v>
      </c>
      <c r="J70" s="91" t="str">
        <f t="shared" si="6"/>
        <v/>
      </c>
      <c r="K70" s="92" t="str">
        <f t="shared" si="3"/>
        <v/>
      </c>
      <c r="L70" s="95">
        <v>0.2</v>
      </c>
      <c r="M70" s="96">
        <v>1</v>
      </c>
      <c r="N70" s="88"/>
      <c r="O70" s="90" t="s">
        <v>36</v>
      </c>
      <c r="P70" s="89" t="str">
        <f>IF(OR(ISBLANK(Sample_volume),ISBLANK(Dilution),absorbance="",Factor="--",K69=""),"",((K70-K69)*Factor*1/Sample_volume*Dilution*0.0019))</f>
        <v/>
      </c>
      <c r="Q70" s="92" t="str">
        <f t="shared" si="4"/>
        <v/>
      </c>
      <c r="R70" s="88"/>
      <c r="S70" s="94"/>
      <c r="T70" s="86" t="str">
        <f t="shared" si="7"/>
        <v/>
      </c>
      <c r="U70" s="92" t="str">
        <f t="shared" si="5"/>
        <v/>
      </c>
      <c r="V70" s="7"/>
    </row>
    <row r="71" spans="1:22" x14ac:dyDescent="0.3">
      <c r="A71" s="5"/>
      <c r="B71" s="7"/>
      <c r="C71" s="105">
        <v>30</v>
      </c>
      <c r="D71" s="43"/>
      <c r="E71" s="85" t="s">
        <v>40</v>
      </c>
      <c r="F71" s="50"/>
      <c r="G71" s="50"/>
      <c r="H71" s="50"/>
      <c r="I71" s="86">
        <f t="shared" si="2"/>
        <v>0</v>
      </c>
      <c r="J71" s="86" t="str">
        <f t="shared" si="6"/>
        <v/>
      </c>
      <c r="K71" s="87" t="str">
        <f t="shared" si="3"/>
        <v/>
      </c>
      <c r="L71" s="46">
        <v>0.2</v>
      </c>
      <c r="M71" s="43">
        <v>1</v>
      </c>
      <c r="N71" s="88"/>
      <c r="O71" s="85" t="s">
        <v>22</v>
      </c>
      <c r="P71" s="89" t="str">
        <f>IF(OR(ISBLANK(Sample_volume),ISBLANK(Dilution),absorbance="",Factor="--"),"",(absorbance*Factor*1/Sample_volume*Dilution*0.001))</f>
        <v/>
      </c>
      <c r="Q71" s="87" t="str">
        <f t="shared" si="4"/>
        <v/>
      </c>
      <c r="R71" s="88"/>
      <c r="S71" s="50"/>
      <c r="T71" s="86" t="str">
        <f t="shared" si="7"/>
        <v/>
      </c>
      <c r="U71" s="87" t="str">
        <f t="shared" si="5"/>
        <v/>
      </c>
      <c r="V71" s="7"/>
    </row>
    <row r="72" spans="1:22" x14ac:dyDescent="0.3">
      <c r="A72" s="5"/>
      <c r="B72" s="7"/>
      <c r="C72" s="106"/>
      <c r="D72" s="93"/>
      <c r="E72" s="90" t="s">
        <v>41</v>
      </c>
      <c r="F72" s="94"/>
      <c r="G72" s="94"/>
      <c r="H72" s="94"/>
      <c r="I72" s="86">
        <f t="shared" si="2"/>
        <v>0</v>
      </c>
      <c r="J72" s="91" t="str">
        <f t="shared" si="6"/>
        <v/>
      </c>
      <c r="K72" s="92" t="str">
        <f t="shared" si="3"/>
        <v/>
      </c>
      <c r="L72" s="95">
        <v>0.2</v>
      </c>
      <c r="M72" s="96">
        <v>1</v>
      </c>
      <c r="N72" s="88"/>
      <c r="O72" s="90" t="s">
        <v>36</v>
      </c>
      <c r="P72" s="89" t="str">
        <f>IF(OR(ISBLANK(Sample_volume),ISBLANK(Dilution),absorbance="",Factor="--",K71=""),"",((K72-K71)*Factor*1/Sample_volume*Dilution*0.0019))</f>
        <v/>
      </c>
      <c r="Q72" s="92" t="str">
        <f t="shared" si="4"/>
        <v/>
      </c>
      <c r="R72" s="88"/>
      <c r="S72" s="94"/>
      <c r="T72" s="86" t="str">
        <f t="shared" si="7"/>
        <v/>
      </c>
      <c r="U72" s="92" t="str">
        <f t="shared" si="5"/>
        <v/>
      </c>
      <c r="V72" s="7"/>
    </row>
    <row r="73" spans="1:22" x14ac:dyDescent="0.3">
      <c r="A73" s="5"/>
      <c r="B73" s="7"/>
      <c r="C73" s="105">
        <v>31</v>
      </c>
      <c r="D73" s="43"/>
      <c r="E73" s="85" t="s">
        <v>40</v>
      </c>
      <c r="F73" s="50"/>
      <c r="G73" s="50"/>
      <c r="H73" s="50"/>
      <c r="I73" s="86">
        <f t="shared" si="2"/>
        <v>0</v>
      </c>
      <c r="J73" s="86" t="str">
        <f t="shared" si="6"/>
        <v/>
      </c>
      <c r="K73" s="87" t="str">
        <f t="shared" si="3"/>
        <v/>
      </c>
      <c r="L73" s="46">
        <v>0.2</v>
      </c>
      <c r="M73" s="43">
        <v>1</v>
      </c>
      <c r="N73" s="88"/>
      <c r="O73" s="85" t="s">
        <v>22</v>
      </c>
      <c r="P73" s="89" t="str">
        <f>IF(OR(ISBLANK(Sample_volume),ISBLANK(Dilution),absorbance="",Factor="--"),"",(absorbance*Factor*1/Sample_volume*Dilution*0.001))</f>
        <v/>
      </c>
      <c r="Q73" s="87" t="str">
        <f t="shared" si="4"/>
        <v/>
      </c>
      <c r="R73" s="88"/>
      <c r="S73" s="50"/>
      <c r="T73" s="86" t="str">
        <f t="shared" si="7"/>
        <v/>
      </c>
      <c r="U73" s="87" t="str">
        <f t="shared" si="5"/>
        <v/>
      </c>
      <c r="V73" s="7"/>
    </row>
    <row r="74" spans="1:22" x14ac:dyDescent="0.3">
      <c r="A74" s="5"/>
      <c r="B74" s="7"/>
      <c r="C74" s="106"/>
      <c r="D74" s="93"/>
      <c r="E74" s="90" t="s">
        <v>41</v>
      </c>
      <c r="F74" s="94"/>
      <c r="G74" s="94"/>
      <c r="H74" s="94"/>
      <c r="I74" s="86">
        <f t="shared" si="2"/>
        <v>0</v>
      </c>
      <c r="J74" s="91" t="str">
        <f t="shared" si="6"/>
        <v/>
      </c>
      <c r="K74" s="92" t="str">
        <f t="shared" si="3"/>
        <v/>
      </c>
      <c r="L74" s="95">
        <v>0.2</v>
      </c>
      <c r="M74" s="96">
        <v>1</v>
      </c>
      <c r="N74" s="88"/>
      <c r="O74" s="90" t="s">
        <v>36</v>
      </c>
      <c r="P74" s="89" t="str">
        <f>IF(OR(ISBLANK(Sample_volume),ISBLANK(Dilution),absorbance="",Factor="--",K73=""),"",((K74-K73)*Factor*1/Sample_volume*Dilution*0.0019))</f>
        <v/>
      </c>
      <c r="Q74" s="92" t="str">
        <f t="shared" si="4"/>
        <v/>
      </c>
      <c r="R74" s="88"/>
      <c r="S74" s="94"/>
      <c r="T74" s="86" t="str">
        <f t="shared" si="7"/>
        <v/>
      </c>
      <c r="U74" s="92" t="str">
        <f t="shared" si="5"/>
        <v/>
      </c>
      <c r="V74" s="7"/>
    </row>
    <row r="75" spans="1:22" x14ac:dyDescent="0.3">
      <c r="A75" s="5"/>
      <c r="B75" s="7"/>
      <c r="C75" s="105">
        <v>32</v>
      </c>
      <c r="D75" s="43"/>
      <c r="E75" s="85" t="s">
        <v>40</v>
      </c>
      <c r="F75" s="50"/>
      <c r="G75" s="50"/>
      <c r="H75" s="50"/>
      <c r="I75" s="86">
        <f t="shared" si="2"/>
        <v>0</v>
      </c>
      <c r="J75" s="86" t="str">
        <f t="shared" si="6"/>
        <v/>
      </c>
      <c r="K75" s="87" t="str">
        <f t="shared" si="3"/>
        <v/>
      </c>
      <c r="L75" s="46">
        <v>0.2</v>
      </c>
      <c r="M75" s="43">
        <v>1</v>
      </c>
      <c r="N75" s="88"/>
      <c r="O75" s="85" t="s">
        <v>22</v>
      </c>
      <c r="P75" s="89" t="str">
        <f>IF(OR(ISBLANK(Sample_volume),ISBLANK(Dilution),absorbance="",Factor="--"),"",(absorbance*Factor*1/Sample_volume*Dilution*0.001))</f>
        <v/>
      </c>
      <c r="Q75" s="87" t="str">
        <f t="shared" si="4"/>
        <v/>
      </c>
      <c r="R75" s="88"/>
      <c r="S75" s="50"/>
      <c r="T75" s="86" t="str">
        <f t="shared" si="7"/>
        <v/>
      </c>
      <c r="U75" s="87" t="str">
        <f t="shared" si="5"/>
        <v/>
      </c>
      <c r="V75" s="7"/>
    </row>
    <row r="76" spans="1:22" x14ac:dyDescent="0.3">
      <c r="A76" s="5"/>
      <c r="B76" s="7"/>
      <c r="C76" s="106"/>
      <c r="D76" s="93"/>
      <c r="E76" s="90" t="s">
        <v>41</v>
      </c>
      <c r="F76" s="94"/>
      <c r="G76" s="94"/>
      <c r="H76" s="94"/>
      <c r="I76" s="86">
        <f t="shared" si="2"/>
        <v>0</v>
      </c>
      <c r="J76" s="91" t="str">
        <f t="shared" si="6"/>
        <v/>
      </c>
      <c r="K76" s="92" t="str">
        <f t="shared" si="3"/>
        <v/>
      </c>
      <c r="L76" s="95">
        <v>0.2</v>
      </c>
      <c r="M76" s="96">
        <v>1</v>
      </c>
      <c r="N76" s="88"/>
      <c r="O76" s="90" t="s">
        <v>36</v>
      </c>
      <c r="P76" s="89" t="str">
        <f>IF(OR(ISBLANK(Sample_volume),ISBLANK(Dilution),absorbance="",Factor="--",K75=""),"",((K76-K75)*Factor*1/Sample_volume*Dilution*0.0019))</f>
        <v/>
      </c>
      <c r="Q76" s="92" t="str">
        <f t="shared" si="4"/>
        <v/>
      </c>
      <c r="R76" s="88"/>
      <c r="S76" s="94"/>
      <c r="T76" s="86" t="str">
        <f t="shared" si="7"/>
        <v/>
      </c>
      <c r="U76" s="92" t="str">
        <f t="shared" si="5"/>
        <v/>
      </c>
      <c r="V76" s="7"/>
    </row>
    <row r="77" spans="1:22" x14ac:dyDescent="0.3">
      <c r="A77" s="5"/>
      <c r="B77" s="7"/>
      <c r="C77" s="105">
        <v>33</v>
      </c>
      <c r="D77" s="43"/>
      <c r="E77" s="85" t="s">
        <v>40</v>
      </c>
      <c r="F77" s="50"/>
      <c r="G77" s="50"/>
      <c r="H77" s="50"/>
      <c r="I77" s="86">
        <f t="shared" si="2"/>
        <v>0</v>
      </c>
      <c r="J77" s="86" t="str">
        <f t="shared" ref="J77:J92" si="8">IF(AND(ISNUMBER(blank),OR(ISNUMBER(sample_1),ISNUMBER(sample_2))),Sample_ave-blank,"")</f>
        <v/>
      </c>
      <c r="K77" s="87" t="str">
        <f t="shared" si="3"/>
        <v/>
      </c>
      <c r="L77" s="46">
        <v>0.2</v>
      </c>
      <c r="M77" s="43">
        <v>1</v>
      </c>
      <c r="N77" s="88"/>
      <c r="O77" s="85" t="s">
        <v>22</v>
      </c>
      <c r="P77" s="89" t="str">
        <f>IF(OR(ISBLANK(Sample_volume),ISBLANK(Dilution),absorbance="",Factor="--"),"",(absorbance*Factor*1/Sample_volume*Dilution*0.001))</f>
        <v/>
      </c>
      <c r="Q77" s="87" t="str">
        <f t="shared" si="4"/>
        <v/>
      </c>
      <c r="R77" s="88"/>
      <c r="S77" s="50"/>
      <c r="T77" s="86" t="str">
        <f t="shared" ref="T77:T92" si="9">IF(OR(ISBLANK(Sample_con_gL),Concentration_gL=""),"",(Concentration_gL*100/Sample_con_gL))</f>
        <v/>
      </c>
      <c r="U77" s="87" t="str">
        <f t="shared" si="5"/>
        <v/>
      </c>
      <c r="V77" s="7"/>
    </row>
    <row r="78" spans="1:22" x14ac:dyDescent="0.3">
      <c r="A78" s="5"/>
      <c r="B78" s="7"/>
      <c r="C78" s="106"/>
      <c r="D78" s="93"/>
      <c r="E78" s="90" t="s">
        <v>41</v>
      </c>
      <c r="F78" s="94"/>
      <c r="G78" s="94"/>
      <c r="H78" s="94"/>
      <c r="I78" s="86">
        <f t="shared" ref="I78:I92" si="10">IF(COUNT(G78:H78)=0,0,AVERAGE(G78:H78))</f>
        <v>0</v>
      </c>
      <c r="J78" s="91" t="str">
        <f t="shared" si="8"/>
        <v/>
      </c>
      <c r="K78" s="92" t="str">
        <f t="shared" ref="K78:K92" si="11">J78</f>
        <v/>
      </c>
      <c r="L78" s="95">
        <v>0.2</v>
      </c>
      <c r="M78" s="96">
        <v>1</v>
      </c>
      <c r="N78" s="88"/>
      <c r="O78" s="90" t="s">
        <v>36</v>
      </c>
      <c r="P78" s="89" t="str">
        <f>IF(OR(ISBLANK(Sample_volume),ISBLANK(Dilution),absorbance="",Factor="--",K77=""),"",((K78-K77)*Factor*1/Sample_volume*Dilution*0.0019))</f>
        <v/>
      </c>
      <c r="Q78" s="92" t="str">
        <f t="shared" ref="Q78:Q92" si="12">P78</f>
        <v/>
      </c>
      <c r="R78" s="88"/>
      <c r="S78" s="94"/>
      <c r="T78" s="86" t="str">
        <f t="shared" si="9"/>
        <v/>
      </c>
      <c r="U78" s="92" t="str">
        <f t="shared" ref="U78:U92" si="13">T78</f>
        <v/>
      </c>
      <c r="V78" s="7"/>
    </row>
    <row r="79" spans="1:22" x14ac:dyDescent="0.3">
      <c r="A79" s="5"/>
      <c r="B79" s="7"/>
      <c r="C79" s="105">
        <v>34</v>
      </c>
      <c r="D79" s="43"/>
      <c r="E79" s="85" t="s">
        <v>40</v>
      </c>
      <c r="F79" s="50"/>
      <c r="G79" s="50"/>
      <c r="H79" s="50"/>
      <c r="I79" s="86">
        <f t="shared" si="10"/>
        <v>0</v>
      </c>
      <c r="J79" s="86" t="str">
        <f t="shared" si="8"/>
        <v/>
      </c>
      <c r="K79" s="87" t="str">
        <f t="shared" si="11"/>
        <v/>
      </c>
      <c r="L79" s="46">
        <v>0.2</v>
      </c>
      <c r="M79" s="43">
        <v>1</v>
      </c>
      <c r="N79" s="88"/>
      <c r="O79" s="85" t="s">
        <v>22</v>
      </c>
      <c r="P79" s="89" t="str">
        <f>IF(OR(ISBLANK(Sample_volume),ISBLANK(Dilution),absorbance="",Factor="--"),"",(absorbance*Factor*1/Sample_volume*Dilution*0.001))</f>
        <v/>
      </c>
      <c r="Q79" s="87" t="str">
        <f t="shared" si="12"/>
        <v/>
      </c>
      <c r="R79" s="88"/>
      <c r="S79" s="50"/>
      <c r="T79" s="86" t="str">
        <f t="shared" si="9"/>
        <v/>
      </c>
      <c r="U79" s="87" t="str">
        <f t="shared" si="13"/>
        <v/>
      </c>
      <c r="V79" s="7"/>
    </row>
    <row r="80" spans="1:22" x14ac:dyDescent="0.3">
      <c r="A80" s="5"/>
      <c r="B80" s="7"/>
      <c r="C80" s="106"/>
      <c r="D80" s="93"/>
      <c r="E80" s="90" t="s">
        <v>41</v>
      </c>
      <c r="F80" s="94"/>
      <c r="G80" s="94"/>
      <c r="H80" s="94"/>
      <c r="I80" s="86">
        <f t="shared" si="10"/>
        <v>0</v>
      </c>
      <c r="J80" s="91" t="str">
        <f t="shared" si="8"/>
        <v/>
      </c>
      <c r="K80" s="92" t="str">
        <f t="shared" si="11"/>
        <v/>
      </c>
      <c r="L80" s="95">
        <v>0.2</v>
      </c>
      <c r="M80" s="96">
        <v>1</v>
      </c>
      <c r="N80" s="88"/>
      <c r="O80" s="90" t="s">
        <v>36</v>
      </c>
      <c r="P80" s="89" t="str">
        <f>IF(OR(ISBLANK(Sample_volume),ISBLANK(Dilution),absorbance="",Factor="--",K79=""),"",((K80-K79)*Factor*1/Sample_volume*Dilution*0.0019))</f>
        <v/>
      </c>
      <c r="Q80" s="92" t="str">
        <f t="shared" si="12"/>
        <v/>
      </c>
      <c r="R80" s="88"/>
      <c r="S80" s="94"/>
      <c r="T80" s="86" t="str">
        <f t="shared" si="9"/>
        <v/>
      </c>
      <c r="U80" s="92" t="str">
        <f t="shared" si="13"/>
        <v/>
      </c>
      <c r="V80" s="7"/>
    </row>
    <row r="81" spans="1:22" x14ac:dyDescent="0.3">
      <c r="A81" s="5"/>
      <c r="B81" s="7"/>
      <c r="C81" s="105">
        <v>35</v>
      </c>
      <c r="D81" s="43"/>
      <c r="E81" s="85" t="s">
        <v>40</v>
      </c>
      <c r="F81" s="50"/>
      <c r="G81" s="50"/>
      <c r="H81" s="50"/>
      <c r="I81" s="86">
        <f t="shared" si="10"/>
        <v>0</v>
      </c>
      <c r="J81" s="86" t="str">
        <f t="shared" si="8"/>
        <v/>
      </c>
      <c r="K81" s="87" t="str">
        <f t="shared" si="11"/>
        <v/>
      </c>
      <c r="L81" s="46">
        <v>0.2</v>
      </c>
      <c r="M81" s="43">
        <v>1</v>
      </c>
      <c r="N81" s="88"/>
      <c r="O81" s="85" t="s">
        <v>22</v>
      </c>
      <c r="P81" s="89" t="str">
        <f>IF(OR(ISBLANK(Sample_volume),ISBLANK(Dilution),absorbance="",Factor="--"),"",(absorbance*Factor*1/Sample_volume*Dilution*0.001))</f>
        <v/>
      </c>
      <c r="Q81" s="87" t="str">
        <f t="shared" si="12"/>
        <v/>
      </c>
      <c r="R81" s="88"/>
      <c r="S81" s="50"/>
      <c r="T81" s="86" t="str">
        <f t="shared" si="9"/>
        <v/>
      </c>
      <c r="U81" s="87" t="str">
        <f t="shared" si="13"/>
        <v/>
      </c>
      <c r="V81" s="7"/>
    </row>
    <row r="82" spans="1:22" x14ac:dyDescent="0.3">
      <c r="A82" s="5"/>
      <c r="B82" s="7"/>
      <c r="C82" s="106"/>
      <c r="D82" s="93"/>
      <c r="E82" s="90" t="s">
        <v>41</v>
      </c>
      <c r="F82" s="94"/>
      <c r="G82" s="94"/>
      <c r="H82" s="94"/>
      <c r="I82" s="86">
        <f t="shared" si="10"/>
        <v>0</v>
      </c>
      <c r="J82" s="91" t="str">
        <f t="shared" si="8"/>
        <v/>
      </c>
      <c r="K82" s="92" t="str">
        <f t="shared" si="11"/>
        <v/>
      </c>
      <c r="L82" s="95">
        <v>0.2</v>
      </c>
      <c r="M82" s="96">
        <v>1</v>
      </c>
      <c r="N82" s="88"/>
      <c r="O82" s="90" t="s">
        <v>36</v>
      </c>
      <c r="P82" s="89" t="str">
        <f>IF(OR(ISBLANK(Sample_volume),ISBLANK(Dilution),absorbance="",Factor="--",K81=""),"",((K82-K81)*Factor*1/Sample_volume*Dilution*0.0019))</f>
        <v/>
      </c>
      <c r="Q82" s="92" t="str">
        <f t="shared" si="12"/>
        <v/>
      </c>
      <c r="R82" s="88"/>
      <c r="S82" s="94"/>
      <c r="T82" s="86" t="str">
        <f t="shared" si="9"/>
        <v/>
      </c>
      <c r="U82" s="92" t="str">
        <f t="shared" si="13"/>
        <v/>
      </c>
      <c r="V82" s="7"/>
    </row>
    <row r="83" spans="1:22" x14ac:dyDescent="0.3">
      <c r="A83" s="5"/>
      <c r="B83" s="7"/>
      <c r="C83" s="105">
        <v>36</v>
      </c>
      <c r="D83" s="43"/>
      <c r="E83" s="85" t="s">
        <v>40</v>
      </c>
      <c r="F83" s="50"/>
      <c r="G83" s="50"/>
      <c r="H83" s="50"/>
      <c r="I83" s="86">
        <f t="shared" si="10"/>
        <v>0</v>
      </c>
      <c r="J83" s="86" t="str">
        <f t="shared" si="8"/>
        <v/>
      </c>
      <c r="K83" s="87" t="str">
        <f t="shared" si="11"/>
        <v/>
      </c>
      <c r="L83" s="46">
        <v>0.2</v>
      </c>
      <c r="M83" s="43">
        <v>1</v>
      </c>
      <c r="N83" s="88"/>
      <c r="O83" s="85" t="s">
        <v>22</v>
      </c>
      <c r="P83" s="89" t="str">
        <f>IF(OR(ISBLANK(Sample_volume),ISBLANK(Dilution),absorbance="",Factor="--"),"",(absorbance*Factor*1/Sample_volume*Dilution*0.001))</f>
        <v/>
      </c>
      <c r="Q83" s="87" t="str">
        <f t="shared" si="12"/>
        <v/>
      </c>
      <c r="R83" s="88"/>
      <c r="S83" s="50"/>
      <c r="T83" s="86" t="str">
        <f t="shared" si="9"/>
        <v/>
      </c>
      <c r="U83" s="87" t="str">
        <f t="shared" si="13"/>
        <v/>
      </c>
      <c r="V83" s="7"/>
    </row>
    <row r="84" spans="1:22" x14ac:dyDescent="0.3">
      <c r="A84" s="5"/>
      <c r="B84" s="7"/>
      <c r="C84" s="106"/>
      <c r="D84" s="93"/>
      <c r="E84" s="90" t="s">
        <v>41</v>
      </c>
      <c r="F84" s="94"/>
      <c r="G84" s="94"/>
      <c r="H84" s="94"/>
      <c r="I84" s="86">
        <f t="shared" si="10"/>
        <v>0</v>
      </c>
      <c r="J84" s="91" t="str">
        <f t="shared" si="8"/>
        <v/>
      </c>
      <c r="K84" s="92" t="str">
        <f t="shared" si="11"/>
        <v/>
      </c>
      <c r="L84" s="95">
        <v>0.2</v>
      </c>
      <c r="M84" s="96">
        <v>1</v>
      </c>
      <c r="N84" s="88"/>
      <c r="O84" s="90" t="s">
        <v>36</v>
      </c>
      <c r="P84" s="89" t="str">
        <f>IF(OR(ISBLANK(Sample_volume),ISBLANK(Dilution),absorbance="",Factor="--",K83=""),"",((K84-K83)*Factor*1/Sample_volume*Dilution*0.0019))</f>
        <v/>
      </c>
      <c r="Q84" s="92" t="str">
        <f t="shared" si="12"/>
        <v/>
      </c>
      <c r="R84" s="88"/>
      <c r="S84" s="94"/>
      <c r="T84" s="86" t="str">
        <f t="shared" si="9"/>
        <v/>
      </c>
      <c r="U84" s="92" t="str">
        <f t="shared" si="13"/>
        <v/>
      </c>
      <c r="V84" s="7"/>
    </row>
    <row r="85" spans="1:22" x14ac:dyDescent="0.3">
      <c r="A85" s="5"/>
      <c r="B85" s="7"/>
      <c r="C85" s="105">
        <v>37</v>
      </c>
      <c r="D85" s="43"/>
      <c r="E85" s="85" t="s">
        <v>40</v>
      </c>
      <c r="F85" s="50"/>
      <c r="G85" s="50"/>
      <c r="H85" s="50"/>
      <c r="I85" s="86">
        <f t="shared" si="10"/>
        <v>0</v>
      </c>
      <c r="J85" s="86" t="str">
        <f t="shared" si="8"/>
        <v/>
      </c>
      <c r="K85" s="87" t="str">
        <f t="shared" si="11"/>
        <v/>
      </c>
      <c r="L85" s="46">
        <v>0.2</v>
      </c>
      <c r="M85" s="43">
        <v>1</v>
      </c>
      <c r="N85" s="88"/>
      <c r="O85" s="85" t="s">
        <v>22</v>
      </c>
      <c r="P85" s="89" t="str">
        <f>IF(OR(ISBLANK(Sample_volume),ISBLANK(Dilution),absorbance="",Factor="--"),"",(absorbance*Factor*1/Sample_volume*Dilution*0.001))</f>
        <v/>
      </c>
      <c r="Q85" s="87" t="str">
        <f t="shared" si="12"/>
        <v/>
      </c>
      <c r="R85" s="88"/>
      <c r="S85" s="50"/>
      <c r="T85" s="86" t="str">
        <f t="shared" si="9"/>
        <v/>
      </c>
      <c r="U85" s="87" t="str">
        <f t="shared" si="13"/>
        <v/>
      </c>
      <c r="V85" s="7"/>
    </row>
    <row r="86" spans="1:22" x14ac:dyDescent="0.3">
      <c r="A86" s="5"/>
      <c r="B86" s="7"/>
      <c r="C86" s="106"/>
      <c r="D86" s="93"/>
      <c r="E86" s="90" t="s">
        <v>41</v>
      </c>
      <c r="F86" s="94"/>
      <c r="G86" s="94"/>
      <c r="H86" s="94"/>
      <c r="I86" s="86">
        <f t="shared" si="10"/>
        <v>0</v>
      </c>
      <c r="J86" s="91" t="str">
        <f t="shared" si="8"/>
        <v/>
      </c>
      <c r="K86" s="92" t="str">
        <f t="shared" si="11"/>
        <v/>
      </c>
      <c r="L86" s="95">
        <v>0.2</v>
      </c>
      <c r="M86" s="96">
        <v>1</v>
      </c>
      <c r="N86" s="88"/>
      <c r="O86" s="90" t="s">
        <v>36</v>
      </c>
      <c r="P86" s="89" t="str">
        <f>IF(OR(ISBLANK(Sample_volume),ISBLANK(Dilution),absorbance="",Factor="--",K85=""),"",((K86-K85)*Factor*1/Sample_volume*Dilution*0.0019))</f>
        <v/>
      </c>
      <c r="Q86" s="92" t="str">
        <f t="shared" si="12"/>
        <v/>
      </c>
      <c r="R86" s="88"/>
      <c r="S86" s="94"/>
      <c r="T86" s="86" t="str">
        <f t="shared" si="9"/>
        <v/>
      </c>
      <c r="U86" s="92" t="str">
        <f t="shared" si="13"/>
        <v/>
      </c>
      <c r="V86" s="7"/>
    </row>
    <row r="87" spans="1:22" x14ac:dyDescent="0.3">
      <c r="A87" s="5"/>
      <c r="B87" s="7"/>
      <c r="C87" s="105">
        <v>38</v>
      </c>
      <c r="D87" s="43"/>
      <c r="E87" s="85" t="s">
        <v>40</v>
      </c>
      <c r="F87" s="50"/>
      <c r="G87" s="50"/>
      <c r="H87" s="50"/>
      <c r="I87" s="86">
        <f t="shared" si="10"/>
        <v>0</v>
      </c>
      <c r="J87" s="86" t="str">
        <f t="shared" si="8"/>
        <v/>
      </c>
      <c r="K87" s="87" t="str">
        <f t="shared" si="11"/>
        <v/>
      </c>
      <c r="L87" s="46">
        <v>0.2</v>
      </c>
      <c r="M87" s="43">
        <v>1</v>
      </c>
      <c r="N87" s="88"/>
      <c r="O87" s="85" t="s">
        <v>22</v>
      </c>
      <c r="P87" s="89" t="str">
        <f>IF(OR(ISBLANK(Sample_volume),ISBLANK(Dilution),absorbance="",Factor="--"),"",(absorbance*Factor*1/Sample_volume*Dilution*0.001))</f>
        <v/>
      </c>
      <c r="Q87" s="87" t="str">
        <f t="shared" si="12"/>
        <v/>
      </c>
      <c r="R87" s="88"/>
      <c r="S87" s="50"/>
      <c r="T87" s="86" t="str">
        <f t="shared" si="9"/>
        <v/>
      </c>
      <c r="U87" s="87" t="str">
        <f t="shared" si="13"/>
        <v/>
      </c>
      <c r="V87" s="7"/>
    </row>
    <row r="88" spans="1:22" x14ac:dyDescent="0.3">
      <c r="A88" s="5"/>
      <c r="B88" s="7"/>
      <c r="C88" s="106"/>
      <c r="D88" s="93"/>
      <c r="E88" s="90" t="s">
        <v>41</v>
      </c>
      <c r="F88" s="94"/>
      <c r="G88" s="94"/>
      <c r="H88" s="94"/>
      <c r="I88" s="86">
        <f t="shared" si="10"/>
        <v>0</v>
      </c>
      <c r="J88" s="91" t="str">
        <f t="shared" si="8"/>
        <v/>
      </c>
      <c r="K88" s="92" t="str">
        <f t="shared" si="11"/>
        <v/>
      </c>
      <c r="L88" s="95">
        <v>0.2</v>
      </c>
      <c r="M88" s="96">
        <v>1</v>
      </c>
      <c r="N88" s="88"/>
      <c r="O88" s="90" t="s">
        <v>36</v>
      </c>
      <c r="P88" s="89" t="str">
        <f>IF(OR(ISBLANK(Sample_volume),ISBLANK(Dilution),absorbance="",Factor="--",K87=""),"",((K88-K87)*Factor*1/Sample_volume*Dilution*0.0019))</f>
        <v/>
      </c>
      <c r="Q88" s="92" t="str">
        <f t="shared" si="12"/>
        <v/>
      </c>
      <c r="R88" s="88"/>
      <c r="S88" s="94"/>
      <c r="T88" s="86" t="str">
        <f t="shared" si="9"/>
        <v/>
      </c>
      <c r="U88" s="92" t="str">
        <f t="shared" si="13"/>
        <v/>
      </c>
      <c r="V88" s="7"/>
    </row>
    <row r="89" spans="1:22" x14ac:dyDescent="0.3">
      <c r="A89" s="5"/>
      <c r="B89" s="7"/>
      <c r="C89" s="105">
        <v>39</v>
      </c>
      <c r="D89" s="43"/>
      <c r="E89" s="85" t="s">
        <v>40</v>
      </c>
      <c r="F89" s="50"/>
      <c r="G89" s="50"/>
      <c r="H89" s="50"/>
      <c r="I89" s="86">
        <f t="shared" si="10"/>
        <v>0</v>
      </c>
      <c r="J89" s="86" t="str">
        <f t="shared" si="8"/>
        <v/>
      </c>
      <c r="K89" s="87" t="str">
        <f t="shared" si="11"/>
        <v/>
      </c>
      <c r="L89" s="46">
        <v>0.2</v>
      </c>
      <c r="M89" s="43">
        <v>1</v>
      </c>
      <c r="N89" s="88"/>
      <c r="O89" s="85" t="s">
        <v>22</v>
      </c>
      <c r="P89" s="89" t="str">
        <f>IF(OR(ISBLANK(Sample_volume),ISBLANK(Dilution),absorbance="",Factor="--"),"",(absorbance*Factor*1/Sample_volume*Dilution*0.001))</f>
        <v/>
      </c>
      <c r="Q89" s="87" t="str">
        <f t="shared" si="12"/>
        <v/>
      </c>
      <c r="R89" s="88"/>
      <c r="S89" s="50"/>
      <c r="T89" s="86" t="str">
        <f t="shared" si="9"/>
        <v/>
      </c>
      <c r="U89" s="87" t="str">
        <f t="shared" si="13"/>
        <v/>
      </c>
      <c r="V89" s="7"/>
    </row>
    <row r="90" spans="1:22" x14ac:dyDescent="0.3">
      <c r="A90" s="5"/>
      <c r="B90" s="7"/>
      <c r="C90" s="106"/>
      <c r="D90" s="93"/>
      <c r="E90" s="90" t="s">
        <v>41</v>
      </c>
      <c r="F90" s="94"/>
      <c r="G90" s="94"/>
      <c r="H90" s="94"/>
      <c r="I90" s="86">
        <f t="shared" si="10"/>
        <v>0</v>
      </c>
      <c r="J90" s="91" t="str">
        <f t="shared" si="8"/>
        <v/>
      </c>
      <c r="K90" s="92" t="str">
        <f t="shared" si="11"/>
        <v/>
      </c>
      <c r="L90" s="95">
        <v>0.2</v>
      </c>
      <c r="M90" s="96">
        <v>1</v>
      </c>
      <c r="N90" s="88"/>
      <c r="O90" s="90" t="s">
        <v>36</v>
      </c>
      <c r="P90" s="89" t="str">
        <f>IF(OR(ISBLANK(Sample_volume),ISBLANK(Dilution),absorbance="",Factor="--",K89=""),"",((K90-K89)*Factor*1/Sample_volume*Dilution*0.0019))</f>
        <v/>
      </c>
      <c r="Q90" s="92" t="str">
        <f t="shared" si="12"/>
        <v/>
      </c>
      <c r="R90" s="88"/>
      <c r="S90" s="94"/>
      <c r="T90" s="86" t="str">
        <f t="shared" si="9"/>
        <v/>
      </c>
      <c r="U90" s="92" t="str">
        <f t="shared" si="13"/>
        <v/>
      </c>
      <c r="V90" s="7"/>
    </row>
    <row r="91" spans="1:22" x14ac:dyDescent="0.3">
      <c r="A91" s="5"/>
      <c r="B91" s="7"/>
      <c r="C91" s="105">
        <v>40</v>
      </c>
      <c r="D91" s="43"/>
      <c r="E91" s="85" t="s">
        <v>40</v>
      </c>
      <c r="F91" s="50"/>
      <c r="G91" s="50"/>
      <c r="H91" s="50"/>
      <c r="I91" s="86">
        <f t="shared" si="10"/>
        <v>0</v>
      </c>
      <c r="J91" s="86" t="str">
        <f t="shared" si="8"/>
        <v/>
      </c>
      <c r="K91" s="87" t="str">
        <f t="shared" si="11"/>
        <v/>
      </c>
      <c r="L91" s="46">
        <v>0.2</v>
      </c>
      <c r="M91" s="43">
        <v>1</v>
      </c>
      <c r="N91" s="88"/>
      <c r="O91" s="85" t="s">
        <v>22</v>
      </c>
      <c r="P91" s="89" t="str">
        <f>IF(OR(ISBLANK(Sample_volume),ISBLANK(Dilution),absorbance="",Factor="--"),"",(absorbance*Factor*1/Sample_volume*Dilution*0.001))</f>
        <v/>
      </c>
      <c r="Q91" s="87" t="str">
        <f t="shared" si="12"/>
        <v/>
      </c>
      <c r="R91" s="88"/>
      <c r="S91" s="50"/>
      <c r="T91" s="86" t="str">
        <f t="shared" si="9"/>
        <v/>
      </c>
      <c r="U91" s="87" t="str">
        <f t="shared" si="13"/>
        <v/>
      </c>
      <c r="V91" s="7"/>
    </row>
    <row r="92" spans="1:22" x14ac:dyDescent="0.3">
      <c r="A92" s="5"/>
      <c r="B92" s="7"/>
      <c r="C92" s="106"/>
      <c r="D92" s="93"/>
      <c r="E92" s="90" t="s">
        <v>41</v>
      </c>
      <c r="F92" s="94"/>
      <c r="G92" s="94"/>
      <c r="H92" s="94"/>
      <c r="I92" s="86">
        <f t="shared" si="10"/>
        <v>0</v>
      </c>
      <c r="J92" s="91" t="str">
        <f t="shared" si="8"/>
        <v/>
      </c>
      <c r="K92" s="92" t="str">
        <f t="shared" si="11"/>
        <v/>
      </c>
      <c r="L92" s="95">
        <v>0.2</v>
      </c>
      <c r="M92" s="96">
        <v>1</v>
      </c>
      <c r="N92" s="88"/>
      <c r="O92" s="90" t="s">
        <v>36</v>
      </c>
      <c r="P92" s="89" t="str">
        <f>IF(OR(ISBLANK(Sample_volume),ISBLANK(Dilution),absorbance="",Factor="--",K91=""),"",((K92-K91)*Factor*1/Sample_volume*Dilution*0.0019))</f>
        <v/>
      </c>
      <c r="Q92" s="92" t="str">
        <f t="shared" si="12"/>
        <v/>
      </c>
      <c r="R92" s="88"/>
      <c r="S92" s="94"/>
      <c r="T92" s="86" t="str">
        <f t="shared" si="9"/>
        <v/>
      </c>
      <c r="U92" s="92" t="str">
        <f t="shared" si="13"/>
        <v/>
      </c>
      <c r="V92" s="7"/>
    </row>
    <row r="93" spans="1:22" x14ac:dyDescent="0.3">
      <c r="A93" s="5"/>
      <c r="B93" s="7"/>
      <c r="C93" s="7"/>
      <c r="D93" s="7"/>
      <c r="E93" s="71"/>
      <c r="F93" s="71"/>
      <c r="G93" s="71"/>
      <c r="H93" s="71"/>
      <c r="I93" s="71"/>
      <c r="J93" s="7"/>
      <c r="K93" s="7"/>
      <c r="L93" s="7"/>
      <c r="M93" s="71"/>
      <c r="N93" s="71"/>
      <c r="O93" s="71"/>
      <c r="P93" s="71"/>
      <c r="Q93" s="7"/>
      <c r="R93" s="71"/>
      <c r="S93" s="7"/>
      <c r="T93" s="9"/>
      <c r="U93" s="9"/>
      <c r="V93" s="9"/>
    </row>
    <row r="94" spans="1:22" x14ac:dyDescent="0.3">
      <c r="A94" s="5"/>
      <c r="B94" s="7"/>
      <c r="C94" s="7"/>
      <c r="D94" s="7"/>
      <c r="E94" s="71"/>
      <c r="F94" s="71"/>
      <c r="G94" s="71"/>
      <c r="H94" s="71"/>
      <c r="I94" s="71"/>
      <c r="J94" s="7"/>
      <c r="K94" s="7"/>
      <c r="L94" s="7"/>
      <c r="M94" s="71"/>
      <c r="N94" s="71"/>
      <c r="O94" s="71"/>
      <c r="P94" s="71"/>
      <c r="Q94" s="7"/>
      <c r="R94" s="71"/>
      <c r="S94" s="7"/>
      <c r="T94" s="9"/>
      <c r="U94" s="9"/>
      <c r="V94" s="9"/>
    </row>
    <row r="95" spans="1:22" ht="9.4" customHeight="1" x14ac:dyDescent="0.3">
      <c r="A95" s="5"/>
      <c r="B95" s="7"/>
      <c r="C95" s="7"/>
      <c r="D95" s="7"/>
      <c r="E95" s="7"/>
      <c r="F95" s="7"/>
      <c r="G95" s="7"/>
      <c r="H95" s="7"/>
      <c r="I95" s="7"/>
      <c r="J95" s="7"/>
      <c r="K95" s="7"/>
      <c r="L95" s="7"/>
      <c r="M95" s="7"/>
      <c r="N95" s="7"/>
      <c r="O95" s="7"/>
      <c r="P95" s="7"/>
      <c r="Q95" s="7"/>
      <c r="R95" s="7"/>
      <c r="S95" s="7"/>
      <c r="T95" s="9"/>
      <c r="U95" s="9"/>
      <c r="V95" s="9"/>
    </row>
    <row r="96" spans="1:22" ht="400.15" customHeight="1" x14ac:dyDescent="0.3"/>
  </sheetData>
  <sheetProtection password="8E71" sheet="1" objects="1" scenarios="1"/>
  <mergeCells count="41">
    <mergeCell ref="E4:G4"/>
    <mergeCell ref="C13:C14"/>
    <mergeCell ref="C15:C16"/>
    <mergeCell ref="C17:C18"/>
    <mergeCell ref="C27:C28"/>
    <mergeCell ref="C29:C30"/>
    <mergeCell ref="C31:C32"/>
    <mergeCell ref="C33:C34"/>
    <mergeCell ref="C19:C20"/>
    <mergeCell ref="C21:C22"/>
    <mergeCell ref="C23:C24"/>
    <mergeCell ref="C25:C26"/>
    <mergeCell ref="C43:C44"/>
    <mergeCell ref="C45:C46"/>
    <mergeCell ref="C47:C48"/>
    <mergeCell ref="C49:C50"/>
    <mergeCell ref="C35:C36"/>
    <mergeCell ref="C37:C38"/>
    <mergeCell ref="C39:C40"/>
    <mergeCell ref="C41:C42"/>
    <mergeCell ref="C59:C60"/>
    <mergeCell ref="C61:C62"/>
    <mergeCell ref="C63:C64"/>
    <mergeCell ref="C65:C66"/>
    <mergeCell ref="C51:C52"/>
    <mergeCell ref="C53:C54"/>
    <mergeCell ref="C55:C56"/>
    <mergeCell ref="C57:C58"/>
    <mergeCell ref="C75:C76"/>
    <mergeCell ref="C77:C78"/>
    <mergeCell ref="C79:C80"/>
    <mergeCell ref="C81:C82"/>
    <mergeCell ref="C67:C68"/>
    <mergeCell ref="C69:C70"/>
    <mergeCell ref="C71:C72"/>
    <mergeCell ref="C73:C74"/>
    <mergeCell ref="C91:C92"/>
    <mergeCell ref="C83:C84"/>
    <mergeCell ref="C85:C86"/>
    <mergeCell ref="C87:C88"/>
    <mergeCell ref="C89:C90"/>
  </mergeCells>
  <phoneticPr fontId="0" type="noConversion"/>
  <dataValidations count="4">
    <dataValidation type="decimal" allowBlank="1" showErrorMessage="1" error="Enter numeric values only" sqref="S13:S92 G13:I92 L13:M92 D84 D90 D86 D82 D78 D76 D74 D88 D68 D64 D60 D70 D66 D62 D58 D56 D54 D92 D72 D80 D44 D40 D50 D46 D42 D38 D36 D34 D48 D28 D24 D20 D30 D26 D22 D18 D16 D14 D52 D32" xr:uid="{00000000-0002-0000-0100-000000000000}">
      <formula1>0</formula1>
      <formula2>10000</formula2>
    </dataValidation>
    <dataValidation type="decimal" errorStyle="warning" allowBlank="1" showErrorMessage="1" error="Please enter numeric values only." sqref="P93:P94 H93:I94" xr:uid="{00000000-0002-0000-0100-000001000000}">
      <formula1>0</formula1>
      <formula2>100</formula2>
    </dataValidation>
    <dataValidation type="decimal" allowBlank="1" showErrorMessage="1" error="Please enter numeric values only." sqref="E93:G94" xr:uid="{00000000-0002-0000-0100-000002000000}">
      <formula1>0</formula1>
      <formula2>100</formula2>
    </dataValidation>
    <dataValidation allowBlank="1" showInputMessage="1" sqref="A6:D9 I9:L9 I6:L6 F6:H9 K7:L8 M6:IV9" xr:uid="{00000000-0002-0000-0100-000003000000}"/>
  </dataValidations>
  <pageMargins left="0.59055118110236227" right="0.59055118110236227" top="0.59055118110236227" bottom="0.98425196850393704" header="0.51181102362204722" footer="0.51181102362204722"/>
  <pageSetup paperSize="9" scale="74" fitToHeight="3" orientation="landscape" horizontalDpi="360" verticalDpi="360" r:id="rId1"/>
  <headerFooter alignWithMargins="0">
    <oddFooter>&amp;LPrinted on &amp;D, Page &amp;P of &amp;N</oddFooter>
  </headerFooter>
  <rowBreaks count="1" manualBreakCount="1">
    <brk id="32" min="1" max="21" man="1"/>
  </rowBreaks>
  <ignoredErrors>
    <ignoredError sqref="K13"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23</vt:i4>
      </vt:variant>
    </vt:vector>
  </HeadingPairs>
  <TitlesOfParts>
    <vt:vector size="25" baseType="lpstr">
      <vt:lpstr>Instructions</vt:lpstr>
      <vt:lpstr>MegaCalc</vt:lpstr>
      <vt:lpstr>absorbance</vt:lpstr>
      <vt:lpstr>blank</vt:lpstr>
      <vt:lpstr>Concentration_gg</vt:lpstr>
      <vt:lpstr>Concentration_gL</vt:lpstr>
      <vt:lpstr>Instructions!Contact_us</vt:lpstr>
      <vt:lpstr>Dilution</vt:lpstr>
      <vt:lpstr>Factor</vt:lpstr>
      <vt:lpstr>Instructions!Instructions</vt:lpstr>
      <vt:lpstr>Instructions!Print_Area</vt:lpstr>
      <vt:lpstr>MegaCalc!Print_Area</vt:lpstr>
      <vt:lpstr>MegaCalc!Print_Titles</vt:lpstr>
      <vt:lpstr>Replicate_1</vt:lpstr>
      <vt:lpstr>Replicate_2</vt:lpstr>
      <vt:lpstr>Replicate_3</vt:lpstr>
      <vt:lpstr>Replicate_4</vt:lpstr>
      <vt:lpstr>Instructions!Replicate_ave</vt:lpstr>
      <vt:lpstr>Replicate_ave</vt:lpstr>
      <vt:lpstr>sample_1</vt:lpstr>
      <vt:lpstr>sample_2</vt:lpstr>
      <vt:lpstr>Sample_ave</vt:lpstr>
      <vt:lpstr>Sample_con_gL</vt:lpstr>
      <vt:lpstr>Sample_volume</vt:lpstr>
      <vt:lpstr>use_mega_calculator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Megazyme</dc:creator>
  <cp:lastModifiedBy>Maciej Peplinski</cp:lastModifiedBy>
  <cp:lastPrinted>2011-08-08T15:43:48Z</cp:lastPrinted>
  <dcterms:created xsi:type="dcterms:W3CDTF">2004-10-05T18:50:23Z</dcterms:created>
  <dcterms:modified xsi:type="dcterms:W3CDTF">2019-09-13T12:57:32Z</dcterms:modified>
</cp:coreProperties>
</file>