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U:\MegaCalc - New header\K-TART\"/>
    </mc:Choice>
  </mc:AlternateContent>
  <xr:revisionPtr revIDLastSave="0" documentId="13_ncr:48009_{4BC6E622-706C-4573-A215-C04914E138DA}" xr6:coauthVersionLast="44" xr6:coauthVersionMax="44" xr10:uidLastSave="{00000000-0000-0000-0000-000000000000}"/>
  <workbookProtection workbookPassword="8E71" lockStructure="1"/>
  <bookViews>
    <workbookView xWindow="-120" yWindow="-120" windowWidth="29040" windowHeight="15840"/>
  </bookViews>
  <sheets>
    <sheet name="Instructions" sheetId="6" r:id="rId1"/>
    <sheet name="MegaCalc Tartaric Acid" sheetId="8" r:id="rId2"/>
  </sheets>
  <definedNames>
    <definedName name="_1M__microg_abs" localSheetId="1">'MegaCalc Tartaric Acid'!#REF!</definedName>
    <definedName name="_2M__microg_abs">#REF!</definedName>
    <definedName name="A1_blank_1">#REF!</definedName>
    <definedName name="A1_blank_2">#REF!</definedName>
    <definedName name="A1_Sample" localSheetId="1">'MegaCalc Tartaric Acid'!$E$21:$E$60</definedName>
    <definedName name="A1_Sample">#REF!</definedName>
    <definedName name="A2_blank_1">#REF!</definedName>
    <definedName name="A2_blank_2">#REF!</definedName>
    <definedName name="A2_sample" localSheetId="1">'MegaCalc Tartaric Acid'!$F$21:$F$60</definedName>
    <definedName name="A2_sample">#REF!</definedName>
    <definedName name="A3_Sample">#REF!</definedName>
    <definedName name="Abs_STD_mean" localSheetId="1">'MegaCalc Tartaric Acid'!#REF!</definedName>
    <definedName name="Abs_STD_mean">#REF!</definedName>
    <definedName name="Abs_STD0_mean" localSheetId="1">'MegaCalc Tartaric Acid'!#REF!</definedName>
    <definedName name="Abs_STD0_mean">#REF!</definedName>
    <definedName name="Change_abs_std" localSheetId="1">'MegaCalc Tartaric Acid'!#REF!</definedName>
    <definedName name="Change_abs_std">#REF!</definedName>
    <definedName name="Change_absorbance" localSheetId="1">'MegaCalc Tartaric Acid'!#REF!</definedName>
    <definedName name="Change_absorbance">#REF!</definedName>
    <definedName name="Change_absorbance_TSO2" localSheetId="1">'MegaCalc Tartaric Acid'!$H$21:$H$60</definedName>
    <definedName name="Change_absorbance_TSO2">#REF!</definedName>
    <definedName name="Concentration__gL" localSheetId="1">'MegaCalc Tartaric Acid'!$O$21:$O$60</definedName>
    <definedName name="Concentration__gL">#REF!</definedName>
    <definedName name="Concentration__mg_L" localSheetId="1">'MegaCalc Tartaric Acid'!$K$21:$K$60</definedName>
    <definedName name="Concentration__mg_L">#REF!</definedName>
    <definedName name="Concentration__mg_L_TSO2" localSheetId="1">'MegaCalc Tartaric Acid'!$L$21:$L$60</definedName>
    <definedName name="Concentration__mg_L_TSO2">#REF!</definedName>
    <definedName name="Concentration_g_100g_TSO2" localSheetId="1">'MegaCalc Tartaric Acid'!#REF!</definedName>
    <definedName name="Concentration_g_100g_TSO2">#REF!</definedName>
    <definedName name="Concentration_gg">'MegaCalc Tartaric Acid'!$P$14:$P$53</definedName>
    <definedName name="Concentration_gL">'MegaCalc Tartaric Acid'!$M$14:$M$53</definedName>
    <definedName name="Contact_us">Instructions!$C$51</definedName>
    <definedName name="Dilution____fold" localSheetId="1">'MegaCalc Tartaric Acid'!$G$21:$G$60</definedName>
    <definedName name="Dilution____fold">#REF!</definedName>
    <definedName name="Factor">'MegaCalc Tartaric Acid'!$J$14</definedName>
    <definedName name="FSOSTD">#REF!</definedName>
    <definedName name="Instructions">Instructions!$A$2</definedName>
    <definedName name="M" localSheetId="1">'MegaCalc Tartaric Acid'!#REF!</definedName>
    <definedName name="M">#REF!</definedName>
    <definedName name="Mean_M" localSheetId="1">'MegaCalc Tartaric Acid'!#REF!</definedName>
    <definedName name="Mean_M">#REF!</definedName>
    <definedName name="_xlnm.Print_Area" localSheetId="0">Instructions!$B$2:$N$51</definedName>
    <definedName name="_xlnm.Print_Area" localSheetId="1">'MegaCalc Tartaric Acid'!$B$2:$R$63</definedName>
    <definedName name="_xlnm.Print_Titles" localSheetId="1">'MegaCalc Tartaric Acid'!$19:$20</definedName>
    <definedName name="Replicate_ave">'MegaCalc Tartaric Acid'!$G$14</definedName>
    <definedName name="Sample_con_gL" localSheetId="1">'MegaCalc Tartaric Acid'!#REF!</definedName>
    <definedName name="Sample_con_gL">#REF!</definedName>
    <definedName name="Sample_volume___mL" localSheetId="1">'MegaCalc Tartaric Acid'!#REF!</definedName>
    <definedName name="Sample_volume___mL">#REF!</definedName>
    <definedName name="Sample_weight" localSheetId="1">'MegaCalc Tartaric Acid'!#REF!</definedName>
    <definedName name="Sample_weight">#REF!</definedName>
    <definedName name="Std_Concentration__mg_L" localSheetId="1">'MegaCalc Tartaric Acid'!#REF!</definedName>
    <definedName name="Std_Concentration__mg_L">#REF!</definedName>
    <definedName name="STD0_n1" localSheetId="1">'MegaCalc Tartaric Acid'!#REF!</definedName>
    <definedName name="STD0_n1">#REF!</definedName>
    <definedName name="STD0_n2" localSheetId="1">'MegaCalc Tartaric Acid'!#REF!</definedName>
    <definedName name="STD0_n2">#REF!</definedName>
    <definedName name="STD1_n1" localSheetId="1">'MegaCalc Tartaric Acid'!#REF!</definedName>
    <definedName name="STD1_n1">#REF!</definedName>
    <definedName name="STD1_n2" localSheetId="1">'MegaCalc Tartaric Acid'!#REF!</definedName>
    <definedName name="STD1_n2">#REF!</definedName>
    <definedName name="STD2_n1" localSheetId="1">'MegaCalc Tartaric Acid'!#REF!</definedName>
    <definedName name="STD2_n1">#REF!</definedName>
    <definedName name="STD2_n2" localSheetId="1">'MegaCalc Tartaric Acid'!#REF!</definedName>
    <definedName name="STD2_n2">#REF!</definedName>
    <definedName name="STD3_n1" localSheetId="1">'MegaCalc Tartaric Acid'!#REF!</definedName>
    <definedName name="STD3_n1">#REF!</definedName>
    <definedName name="STD3_n2" localSheetId="1">'MegaCalc Tartaric Acid'!#REF!</definedName>
    <definedName name="STD3_n2">#REF!</definedName>
    <definedName name="STD4_n1" localSheetId="1">'MegaCalc Tartaric Acid'!#REF!</definedName>
    <definedName name="STD4_n1">#REF!</definedName>
    <definedName name="STD4_n2" localSheetId="1">'MegaCalc Tartaric Acid'!#REF!</definedName>
    <definedName name="STD4_n2">#REF!</definedName>
    <definedName name="STD5_n1" localSheetId="1">'MegaCalc Tartaric Acid'!#REF!</definedName>
    <definedName name="STD5_n1">#REF!</definedName>
    <definedName name="STD5_n2" localSheetId="1">'MegaCalc Tartaric Acid'!#REF!</definedName>
    <definedName name="STD5_n2">#REF!</definedName>
    <definedName name="use_mega_calculator" localSheetId="1">'MegaCalc Tartaric Acid'!$A$1</definedName>
    <definedName name="use_mega_calculator">#REF!</definedName>
  </definedNames>
  <calcPr calcId="181029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5" i="8" l="1"/>
  <c r="H14" i="8"/>
  <c r="H16" i="8" s="1"/>
  <c r="G14" i="8" s="1"/>
  <c r="H9" i="8"/>
  <c r="H8" i="8"/>
  <c r="H10" i="8" s="1"/>
  <c r="J24" i="6"/>
  <c r="H59" i="8" l="1"/>
  <c r="H37" i="8"/>
  <c r="H53" i="8"/>
  <c r="H30" i="8"/>
  <c r="H46" i="8"/>
  <c r="G8" i="8"/>
  <c r="H35" i="8"/>
  <c r="H51" i="8"/>
  <c r="H36" i="8"/>
  <c r="H52" i="8"/>
  <c r="H25" i="8"/>
  <c r="H41" i="8"/>
  <c r="H57" i="8"/>
  <c r="H34" i="8"/>
  <c r="H50" i="8"/>
  <c r="H23" i="8"/>
  <c r="H39" i="8"/>
  <c r="H55" i="8"/>
  <c r="H24" i="8"/>
  <c r="H40" i="8"/>
  <c r="H56" i="8"/>
  <c r="H29" i="8"/>
  <c r="H45" i="8"/>
  <c r="H22" i="8"/>
  <c r="H38" i="8"/>
  <c r="H54" i="8"/>
  <c r="H27" i="8"/>
  <c r="H43" i="8"/>
  <c r="H60" i="8"/>
  <c r="H28" i="8"/>
  <c r="H44" i="8"/>
  <c r="H21" i="8"/>
  <c r="H33" i="8"/>
  <c r="H49" i="8"/>
  <c r="H26" i="8"/>
  <c r="H42" i="8"/>
  <c r="H58" i="8"/>
  <c r="H31" i="8"/>
  <c r="H47" i="8"/>
  <c r="H17" i="8"/>
  <c r="J14" i="8" s="1"/>
  <c r="H32" i="8"/>
  <c r="H48" i="8"/>
  <c r="J53" i="8" l="1"/>
  <c r="K53" i="8"/>
  <c r="L53" i="8" s="1"/>
  <c r="K42" i="8"/>
  <c r="L42" i="8" s="1"/>
  <c r="J42" i="8"/>
  <c r="K43" i="8"/>
  <c r="L43" i="8" s="1"/>
  <c r="J43" i="8"/>
  <c r="J40" i="8"/>
  <c r="K40" i="8"/>
  <c r="L40" i="8" s="1"/>
  <c r="K41" i="8"/>
  <c r="L41" i="8" s="1"/>
  <c r="J41" i="8"/>
  <c r="K30" i="8"/>
  <c r="L30" i="8" s="1"/>
  <c r="J30" i="8"/>
  <c r="K44" i="8"/>
  <c r="L44" i="8" s="1"/>
  <c r="J44" i="8"/>
  <c r="K45" i="8"/>
  <c r="L45" i="8" s="1"/>
  <c r="J45" i="8"/>
  <c r="K24" i="8"/>
  <c r="L24" i="8" s="1"/>
  <c r="J24" i="8"/>
  <c r="K35" i="8"/>
  <c r="L35" i="8" s="1"/>
  <c r="J35" i="8"/>
  <c r="K48" i="8"/>
  <c r="L48" i="8" s="1"/>
  <c r="J48" i="8"/>
  <c r="K31" i="8"/>
  <c r="L31" i="8" s="1"/>
  <c r="J31" i="8"/>
  <c r="J49" i="8"/>
  <c r="K49" i="8"/>
  <c r="L49" i="8" s="1"/>
  <c r="J28" i="8"/>
  <c r="K28" i="8"/>
  <c r="L28" i="8" s="1"/>
  <c r="J54" i="8"/>
  <c r="K54" i="8"/>
  <c r="L54" i="8" s="1"/>
  <c r="K29" i="8"/>
  <c r="L29" i="8" s="1"/>
  <c r="J29" i="8"/>
  <c r="J55" i="8"/>
  <c r="K55" i="8"/>
  <c r="L55" i="8" s="1"/>
  <c r="J34" i="8"/>
  <c r="K34" i="8"/>
  <c r="L34" i="8" s="1"/>
  <c r="J52" i="8"/>
  <c r="K52" i="8"/>
  <c r="L52" i="8" s="1"/>
  <c r="J37" i="8"/>
  <c r="K37" i="8"/>
  <c r="L37" i="8" s="1"/>
  <c r="K21" i="8"/>
  <c r="L21" i="8" s="1"/>
  <c r="J21" i="8"/>
  <c r="J22" i="8"/>
  <c r="K22" i="8"/>
  <c r="L22" i="8" s="1"/>
  <c r="K23" i="8"/>
  <c r="L23" i="8" s="1"/>
  <c r="J23" i="8"/>
  <c r="K51" i="8"/>
  <c r="L51" i="8" s="1"/>
  <c r="J51" i="8"/>
  <c r="K47" i="8"/>
  <c r="L47" i="8" s="1"/>
  <c r="J47" i="8"/>
  <c r="K26" i="8"/>
  <c r="L26" i="8" s="1"/>
  <c r="J26" i="8"/>
  <c r="K27" i="8"/>
  <c r="L27" i="8" s="1"/>
  <c r="J27" i="8"/>
  <c r="K50" i="8"/>
  <c r="L50" i="8" s="1"/>
  <c r="J50" i="8"/>
  <c r="K25" i="8"/>
  <c r="L25" i="8" s="1"/>
  <c r="J25" i="8"/>
  <c r="K32" i="8"/>
  <c r="L32" i="8" s="1"/>
  <c r="J32" i="8"/>
  <c r="K58" i="8"/>
  <c r="L58" i="8" s="1"/>
  <c r="J58" i="8"/>
  <c r="K33" i="8"/>
  <c r="L33" i="8" s="1"/>
  <c r="J33" i="8"/>
  <c r="K60" i="8"/>
  <c r="L60" i="8" s="1"/>
  <c r="J60" i="8"/>
  <c r="K38" i="8"/>
  <c r="L38" i="8" s="1"/>
  <c r="J38" i="8"/>
  <c r="J56" i="8"/>
  <c r="K56" i="8"/>
  <c r="L56" i="8" s="1"/>
  <c r="K39" i="8"/>
  <c r="L39" i="8" s="1"/>
  <c r="J39" i="8"/>
  <c r="K57" i="8"/>
  <c r="L57" i="8" s="1"/>
  <c r="J57" i="8"/>
  <c r="K36" i="8"/>
  <c r="L36" i="8" s="1"/>
  <c r="J36" i="8"/>
  <c r="K46" i="8"/>
  <c r="L46" i="8" s="1"/>
  <c r="J46" i="8"/>
  <c r="K59" i="8"/>
  <c r="L59" i="8" s="1"/>
  <c r="J59" i="8"/>
  <c r="P57" i="8" l="1"/>
  <c r="Q57" i="8" s="1"/>
  <c r="M57" i="8"/>
  <c r="P58" i="8"/>
  <c r="Q58" i="8" s="1"/>
  <c r="M58" i="8"/>
  <c r="M47" i="8"/>
  <c r="P47" i="8"/>
  <c r="Q47" i="8" s="1"/>
  <c r="M21" i="8"/>
  <c r="P21" i="8"/>
  <c r="Q21" i="8" s="1"/>
  <c r="P24" i="8"/>
  <c r="Q24" i="8" s="1"/>
  <c r="M24" i="8"/>
  <c r="M41" i="8"/>
  <c r="P41" i="8"/>
  <c r="Q41" i="8" s="1"/>
  <c r="P37" i="8"/>
  <c r="Q37" i="8" s="1"/>
  <c r="M37" i="8"/>
  <c r="P28" i="8"/>
  <c r="Q28" i="8" s="1"/>
  <c r="M28" i="8"/>
  <c r="P40" i="8"/>
  <c r="Q40" i="8" s="1"/>
  <c r="M40" i="8"/>
  <c r="M36" i="8"/>
  <c r="P36" i="8"/>
  <c r="Q36" i="8" s="1"/>
  <c r="P38" i="8"/>
  <c r="Q38" i="8" s="1"/>
  <c r="M38" i="8"/>
  <c r="P32" i="8"/>
  <c r="Q32" i="8" s="1"/>
  <c r="M32" i="8"/>
  <c r="P26" i="8"/>
  <c r="Q26" i="8" s="1"/>
  <c r="M26" i="8"/>
  <c r="M51" i="8"/>
  <c r="P51" i="8"/>
  <c r="Q51" i="8" s="1"/>
  <c r="M29" i="8"/>
  <c r="P29" i="8"/>
  <c r="Q29" i="8" s="1"/>
  <c r="P31" i="8"/>
  <c r="Q31" i="8" s="1"/>
  <c r="M31" i="8"/>
  <c r="M35" i="8"/>
  <c r="P35" i="8"/>
  <c r="Q35" i="8" s="1"/>
  <c r="M45" i="8"/>
  <c r="P45" i="8"/>
  <c r="Q45" i="8" s="1"/>
  <c r="M30" i="8"/>
  <c r="P30" i="8"/>
  <c r="Q30" i="8" s="1"/>
  <c r="M42" i="8"/>
  <c r="P42" i="8"/>
  <c r="Q42" i="8" s="1"/>
  <c r="M46" i="8"/>
  <c r="P46" i="8"/>
  <c r="Q46" i="8" s="1"/>
  <c r="M60" i="8"/>
  <c r="P60" i="8"/>
  <c r="Q60" i="8" s="1"/>
  <c r="M25" i="8"/>
  <c r="P25" i="8"/>
  <c r="Q25" i="8" s="1"/>
  <c r="P27" i="8"/>
  <c r="Q27" i="8" s="1"/>
  <c r="M27" i="8"/>
  <c r="P23" i="8"/>
  <c r="Q23" i="8" s="1"/>
  <c r="M23" i="8"/>
  <c r="M48" i="8"/>
  <c r="P48" i="8"/>
  <c r="Q48" i="8" s="1"/>
  <c r="P44" i="8"/>
  <c r="Q44" i="8" s="1"/>
  <c r="M44" i="8"/>
  <c r="P22" i="8"/>
  <c r="Q22" i="8" s="1"/>
  <c r="M22" i="8"/>
  <c r="P34" i="8"/>
  <c r="Q34" i="8" s="1"/>
  <c r="M34" i="8"/>
  <c r="P59" i="8"/>
  <c r="Q59" i="8" s="1"/>
  <c r="M59" i="8"/>
  <c r="M39" i="8"/>
  <c r="P39" i="8"/>
  <c r="Q39" i="8" s="1"/>
  <c r="P33" i="8"/>
  <c r="Q33" i="8" s="1"/>
  <c r="M33" i="8"/>
  <c r="P50" i="8"/>
  <c r="Q50" i="8" s="1"/>
  <c r="M50" i="8"/>
  <c r="M56" i="8"/>
  <c r="P56" i="8"/>
  <c r="Q56" i="8" s="1"/>
  <c r="P52" i="8"/>
  <c r="Q52" i="8" s="1"/>
  <c r="M52" i="8"/>
  <c r="P55" i="8"/>
  <c r="Q55" i="8" s="1"/>
  <c r="M55" i="8"/>
  <c r="M54" i="8"/>
  <c r="P54" i="8"/>
  <c r="Q54" i="8" s="1"/>
  <c r="M49" i="8"/>
  <c r="P49" i="8"/>
  <c r="Q49" i="8" s="1"/>
  <c r="P53" i="8"/>
  <c r="Q53" i="8" s="1"/>
  <c r="M53" i="8"/>
  <c r="M43" i="8"/>
  <c r="P43" i="8"/>
  <c r="Q43" i="8" s="1"/>
</calcChain>
</file>

<file path=xl/sharedStrings.xml><?xml version="1.0" encoding="utf-8"?>
<sst xmlns="http://schemas.openxmlformats.org/spreadsheetml/2006/main" count="77" uniqueCount="46">
  <si>
    <t>Sample identifier</t>
  </si>
  <si>
    <t>Results</t>
  </si>
  <si>
    <t>If you have specific questions, please contact us directly:</t>
  </si>
  <si>
    <t>General Information:</t>
  </si>
  <si>
    <t>info@megazyme.com</t>
  </si>
  <si>
    <t>Contact Us</t>
  </si>
  <si>
    <t xml:space="preserve">Further Support </t>
  </si>
  <si>
    <t>To obtain further information about the specific test, or indeed any of the Megazyme products, please consult our web site.</t>
  </si>
  <si>
    <t>www.megazyme.com</t>
  </si>
  <si>
    <t>Technical Support:</t>
  </si>
  <si>
    <t>Customer Support and Sales Information:</t>
  </si>
  <si>
    <t>Sample details</t>
  </si>
  <si>
    <t>Sample absorbance values</t>
  </si>
  <si>
    <r>
      <t>Welcome to Megazyme</t>
    </r>
    <r>
      <rPr>
        <sz val="12"/>
        <rFont val="Gill Sans MT"/>
        <family val="2"/>
      </rPr>
      <t xml:space="preserve"> </t>
    </r>
  </si>
  <si>
    <r>
      <t>Instructions for Use of Mega-Calc</t>
    </r>
    <r>
      <rPr>
        <vertAlign val="superscript"/>
        <sz val="12"/>
        <rFont val="Gill Sans MT"/>
        <family val="2"/>
      </rPr>
      <t>TM</t>
    </r>
  </si>
  <si>
    <r>
      <t xml:space="preserve">On the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page, fill in the orange boxes and it will provide automatic results in the white boxes.</t>
    </r>
  </si>
  <si>
    <t>To zoom up or down, ensure the Standard tool bar is showing (View &gt; Toolbars) &amp; select a value from the Zoom drop-down list.</t>
  </si>
  <si>
    <t xml:space="preserve">  Abs
(standard)</t>
  </si>
  <si>
    <t>Dilution 
(-fold)</t>
  </si>
  <si>
    <r>
      <t>A</t>
    </r>
    <r>
      <rPr>
        <vertAlign val="subscript"/>
        <sz val="12"/>
        <rFont val="Gill Sans MT"/>
        <family val="2"/>
      </rPr>
      <t>1</t>
    </r>
  </si>
  <si>
    <r>
      <t>A</t>
    </r>
    <r>
      <rPr>
        <vertAlign val="subscript"/>
        <sz val="12"/>
        <rFont val="Gill Sans MT"/>
        <family val="2"/>
      </rPr>
      <t>2</t>
    </r>
  </si>
  <si>
    <t>Sample
(g/L)</t>
  </si>
  <si>
    <t>Replicate 1</t>
  </si>
  <si>
    <t>Replicate 2</t>
  </si>
  <si>
    <t>Absorbance values for a single point standard</t>
  </si>
  <si>
    <t>Single Point Standard</t>
  </si>
  <si>
    <t xml:space="preserve">  Abs
(blank)</t>
  </si>
  <si>
    <t>Absorbance values blanks</t>
  </si>
  <si>
    <t>Blank Values</t>
  </si>
  <si>
    <r>
      <t xml:space="preserve">  Abs
(Tart</t>
    </r>
    <r>
      <rPr>
        <sz val="9"/>
        <rFont val="Gill Sans MT"/>
        <family val="2"/>
      </rPr>
      <t>)-Blank</t>
    </r>
  </si>
  <si>
    <t xml:space="preserve">  Abs
(Tartaric Acid)</t>
  </si>
  <si>
    <t>Tart
(g/100g)</t>
  </si>
  <si>
    <t>Factor [=(Abs Tartaric-STD / Concentration of Tartaric-STD)]</t>
  </si>
  <si>
    <t>Concentration of Tartaric-STD</t>
  </si>
  <si>
    <t>g/L</t>
  </si>
  <si>
    <t>Tartaric Acid
(g/L)</t>
  </si>
  <si>
    <t>Tartaric
(g/L)</t>
  </si>
  <si>
    <t>Concentration (g/L)</t>
  </si>
  <si>
    <t>Tartaric Acid
(g/100g)</t>
  </si>
  <si>
    <r>
      <t xml:space="preserve">To further support you, our valued customer, we have developed the Megazyme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to assist you in calculating the concentration of analyte (as g/L or g/100 g) from raw absorbance data.</t>
    </r>
  </si>
  <si>
    <t>Megazyme Knowledge Base</t>
  </si>
  <si>
    <t>Customer Support</t>
  </si>
  <si>
    <r>
      <t xml:space="preserve">  </t>
    </r>
    <r>
      <rPr>
        <b/>
        <sz val="10"/>
        <rFont val="Symbol"/>
        <family val="1"/>
        <charset val="2"/>
      </rPr>
      <t>D</t>
    </r>
    <r>
      <rPr>
        <b/>
        <sz val="10"/>
        <rFont val="Gill Sans MT"/>
        <family val="2"/>
      </rPr>
      <t>Abs
(Tartaric Acid)</t>
    </r>
  </si>
  <si>
    <r>
      <t xml:space="preserve">  </t>
    </r>
    <r>
      <rPr>
        <b/>
        <sz val="10"/>
        <rFont val="Symbol"/>
        <family val="1"/>
        <charset val="2"/>
      </rPr>
      <t>D</t>
    </r>
    <r>
      <rPr>
        <b/>
        <sz val="10"/>
        <rFont val="Gill Sans MT"/>
        <family val="2"/>
      </rPr>
      <t>Abs
(standard)</t>
    </r>
  </si>
  <si>
    <r>
      <rPr>
        <b/>
        <sz val="10"/>
        <rFont val="Symbol"/>
        <family val="1"/>
        <charset val="2"/>
      </rPr>
      <t>D</t>
    </r>
    <r>
      <rPr>
        <b/>
        <sz val="10"/>
        <rFont val="Gill Sans MT"/>
        <family val="2"/>
      </rPr>
      <t>Abs
(blank)</t>
    </r>
  </si>
  <si>
    <t>K-TART 09/19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</si>
</sst>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2" formatCode="0.0000"/>
    <numFmt numFmtId="186" formatCode="0.000"/>
    <numFmt numFmtId="187" formatCode="0.00000"/>
    <numFmt numFmtId="191" formatCode="0.0"/>
  </numFmts>
  <fonts count="18" x14ac:knownFonts="1">
    <font>
      <sz val="10"/>
      <name val="Arial"/>
    </font>
    <font>
      <sz val="10"/>
      <name val="Gill Sans MT"/>
      <family val="2"/>
    </font>
    <font>
      <b/>
      <sz val="10"/>
      <name val="Gill Sans MT"/>
      <family val="2"/>
    </font>
    <font>
      <u/>
      <sz val="10"/>
      <color indexed="12"/>
      <name val="Arial"/>
      <family val="2"/>
    </font>
    <font>
      <b/>
      <sz val="20"/>
      <color indexed="17"/>
      <name val="Times New Roman"/>
      <family val="1"/>
    </font>
    <font>
      <b/>
      <sz val="11"/>
      <color indexed="17"/>
      <name val="Times New Roman"/>
      <family val="1"/>
    </font>
    <font>
      <b/>
      <sz val="14"/>
      <name val="Gill Sans MT"/>
      <family val="2"/>
    </font>
    <font>
      <sz val="9"/>
      <name val="Gill Sans MT"/>
      <family val="2"/>
    </font>
    <font>
      <sz val="11"/>
      <name val="Gill Sans MT"/>
      <family val="2"/>
    </font>
    <font>
      <vertAlign val="superscript"/>
      <sz val="11"/>
      <name val="Gill Sans MT"/>
      <family val="2"/>
    </font>
    <font>
      <sz val="11"/>
      <name val="Arial"/>
      <family val="2"/>
    </font>
    <font>
      <b/>
      <sz val="12"/>
      <name val="Gill Sans MT"/>
      <family val="2"/>
    </font>
    <font>
      <sz val="12"/>
      <name val="Gill Sans MT"/>
      <family val="2"/>
    </font>
    <font>
      <b/>
      <sz val="11"/>
      <name val="Gill Sans MT"/>
      <family val="2"/>
    </font>
    <font>
      <u/>
      <sz val="11"/>
      <color indexed="12"/>
      <name val="Arial"/>
      <family val="2"/>
    </font>
    <font>
      <vertAlign val="superscript"/>
      <sz val="12"/>
      <name val="Gill Sans MT"/>
      <family val="2"/>
    </font>
    <font>
      <vertAlign val="subscript"/>
      <sz val="12"/>
      <name val="Gill Sans MT"/>
      <family val="2"/>
    </font>
    <font>
      <b/>
      <sz val="10"/>
      <name val="Symbol"/>
      <family val="1"/>
      <charset val="2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4">
    <xf numFmtId="0" fontId="0" fillId="0" borderId="0" xfId="0"/>
    <xf numFmtId="0" fontId="1" fillId="2" borderId="1" xfId="0" applyFont="1" applyFill="1" applyBorder="1" applyProtection="1">
      <protection locked="0"/>
    </xf>
    <xf numFmtId="182" fontId="1" fillId="2" borderId="1" xfId="0" applyNumberFormat="1" applyFont="1" applyFill="1" applyBorder="1" applyProtection="1">
      <protection locked="0"/>
    </xf>
    <xf numFmtId="0" fontId="1" fillId="3" borderId="0" xfId="0" applyFont="1" applyFill="1" applyBorder="1" applyProtection="1"/>
    <xf numFmtId="0" fontId="1" fillId="0" borderId="0" xfId="0" applyFont="1" applyProtection="1"/>
    <xf numFmtId="0" fontId="1" fillId="4" borderId="0" xfId="0" applyFont="1" applyFill="1" applyBorder="1" applyProtection="1"/>
    <xf numFmtId="0" fontId="4" fillId="4" borderId="0" xfId="0" applyFont="1" applyFill="1" applyBorder="1" applyAlignment="1" applyProtection="1">
      <alignment horizontal="left" vertical="top"/>
    </xf>
    <xf numFmtId="0" fontId="1" fillId="4" borderId="0" xfId="0" applyFont="1" applyFill="1" applyProtection="1"/>
    <xf numFmtId="0" fontId="2" fillId="4" borderId="1" xfId="0" applyFont="1" applyFill="1" applyBorder="1" applyAlignment="1" applyProtection="1">
      <alignment horizontal="left" vertical="top" wrapText="1"/>
    </xf>
    <xf numFmtId="0" fontId="2" fillId="4" borderId="1" xfId="0" applyFont="1" applyFill="1" applyBorder="1" applyAlignment="1" applyProtection="1">
      <alignment horizontal="center" vertical="top" wrapText="1"/>
    </xf>
    <xf numFmtId="0" fontId="1" fillId="3" borderId="0" xfId="0" applyFont="1" applyFill="1" applyBorder="1" applyAlignment="1" applyProtection="1">
      <alignment horizontal="left"/>
    </xf>
    <xf numFmtId="0" fontId="1" fillId="4" borderId="0" xfId="0" applyFont="1" applyFill="1" applyBorder="1" applyAlignment="1" applyProtection="1">
      <alignment horizontal="left"/>
    </xf>
    <xf numFmtId="0" fontId="1" fillId="4" borderId="0" xfId="0" applyFont="1" applyFill="1" applyAlignment="1" applyProtection="1">
      <alignment horizontal="left"/>
    </xf>
    <xf numFmtId="0" fontId="2" fillId="4" borderId="0" xfId="0" quotePrefix="1" applyFont="1" applyFill="1" applyBorder="1" applyAlignment="1" applyProtection="1">
      <alignment horizontal="center" vertical="top" wrapText="1"/>
    </xf>
    <xf numFmtId="182" fontId="1" fillId="4" borderId="0" xfId="0" applyNumberFormat="1" applyFont="1" applyFill="1" applyBorder="1" applyAlignment="1" applyProtection="1">
      <alignment horizontal="left"/>
    </xf>
    <xf numFmtId="182" fontId="1" fillId="4" borderId="0" xfId="0" applyNumberFormat="1" applyFont="1" applyFill="1" applyBorder="1" applyAlignment="1" applyProtection="1">
      <alignment horizontal="right"/>
    </xf>
    <xf numFmtId="0" fontId="1" fillId="3" borderId="0" xfId="0" applyFont="1" applyFill="1" applyBorder="1" applyAlignment="1" applyProtection="1"/>
    <xf numFmtId="0" fontId="1" fillId="4" borderId="0" xfId="0" applyFont="1" applyFill="1" applyBorder="1" applyAlignment="1" applyProtection="1">
      <alignment wrapText="1"/>
    </xf>
    <xf numFmtId="0" fontId="1" fillId="4" borderId="0" xfId="0" applyFont="1" applyFill="1" applyAlignment="1" applyProtection="1">
      <alignment wrapText="1"/>
    </xf>
    <xf numFmtId="0" fontId="6" fillId="4" borderId="0" xfId="0" applyFont="1" applyFill="1" applyBorder="1" applyAlignment="1" applyProtection="1">
      <alignment horizontal="left" vertical="top"/>
    </xf>
    <xf numFmtId="182" fontId="1" fillId="4" borderId="1" xfId="0" applyNumberFormat="1" applyFont="1" applyFill="1" applyBorder="1" applyProtection="1"/>
    <xf numFmtId="186" fontId="1" fillId="2" borderId="1" xfId="0" applyNumberFormat="1" applyFont="1" applyFill="1" applyBorder="1" applyProtection="1">
      <protection locked="0"/>
    </xf>
    <xf numFmtId="182" fontId="8" fillId="4" borderId="0" xfId="0" applyNumberFormat="1" applyFont="1" applyFill="1" applyBorder="1" applyAlignment="1" applyProtection="1">
      <alignment horizontal="right"/>
    </xf>
    <xf numFmtId="0" fontId="8" fillId="4" borderId="0" xfId="0" applyFont="1" applyFill="1" applyBorder="1" applyAlignment="1" applyProtection="1">
      <alignment wrapText="1"/>
    </xf>
    <xf numFmtId="0" fontId="8" fillId="4" borderId="0" xfId="0" applyFont="1" applyFill="1" applyAlignment="1" applyProtection="1">
      <alignment wrapText="1"/>
    </xf>
    <xf numFmtId="0" fontId="8" fillId="4" borderId="0" xfId="0" applyFont="1" applyFill="1" applyAlignment="1" applyProtection="1"/>
    <xf numFmtId="0" fontId="13" fillId="0" borderId="0" xfId="0" applyFont="1" applyAlignment="1" applyProtection="1"/>
    <xf numFmtId="0" fontId="8" fillId="4" borderId="0" xfId="0" applyFont="1" applyFill="1" applyProtection="1"/>
    <xf numFmtId="0" fontId="8" fillId="4" borderId="0" xfId="0" applyFont="1" applyFill="1" applyBorder="1" applyAlignment="1" applyProtection="1"/>
    <xf numFmtId="0" fontId="3" fillId="4" borderId="0" xfId="1" applyFill="1" applyAlignment="1" applyProtection="1">
      <alignment horizontal="right" vertical="top" wrapText="1"/>
    </xf>
    <xf numFmtId="0" fontId="11" fillId="4" borderId="0" xfId="0" applyFont="1" applyFill="1" applyProtection="1"/>
    <xf numFmtId="0" fontId="2" fillId="4" borderId="0" xfId="0" applyFont="1" applyFill="1" applyBorder="1" applyProtection="1"/>
    <xf numFmtId="0" fontId="11" fillId="4" borderId="0" xfId="0" applyFont="1" applyFill="1" applyBorder="1" applyAlignment="1" applyProtection="1">
      <alignment horizontal="left"/>
    </xf>
    <xf numFmtId="0" fontId="13" fillId="4" borderId="0" xfId="0" applyFont="1" applyFill="1" applyProtection="1"/>
    <xf numFmtId="0" fontId="10" fillId="0" borderId="0" xfId="0" applyFont="1" applyAlignment="1" applyProtection="1">
      <alignment wrapText="1"/>
    </xf>
    <xf numFmtId="0" fontId="10" fillId="4" borderId="0" xfId="0" applyFont="1" applyFill="1" applyAlignment="1" applyProtection="1">
      <alignment wrapText="1"/>
    </xf>
    <xf numFmtId="0" fontId="14" fillId="4" borderId="0" xfId="1" applyFont="1" applyFill="1" applyAlignment="1" applyProtection="1"/>
    <xf numFmtId="0" fontId="8" fillId="4" borderId="0" xfId="1" applyFont="1" applyFill="1" applyAlignment="1" applyProtection="1">
      <alignment wrapText="1"/>
    </xf>
    <xf numFmtId="0" fontId="13" fillId="4" borderId="0" xfId="0" applyFont="1" applyFill="1" applyAlignment="1" applyProtection="1"/>
    <xf numFmtId="0" fontId="14" fillId="4" borderId="0" xfId="1" applyFont="1" applyFill="1" applyAlignment="1" applyProtection="1">
      <alignment wrapText="1"/>
    </xf>
    <xf numFmtId="182" fontId="1" fillId="4" borderId="0" xfId="0" applyNumberFormat="1" applyFont="1" applyFill="1" applyBorder="1" applyProtection="1"/>
    <xf numFmtId="0" fontId="1" fillId="4" borderId="0" xfId="0" applyFont="1" applyFill="1" applyAlignment="1" applyProtection="1"/>
    <xf numFmtId="0" fontId="1" fillId="3" borderId="0" xfId="0" applyFont="1" applyFill="1" applyProtection="1"/>
    <xf numFmtId="0" fontId="0" fillId="4" borderId="0" xfId="0" applyFill="1" applyBorder="1" applyAlignment="1" applyProtection="1"/>
    <xf numFmtId="0" fontId="1" fillId="4" borderId="0" xfId="0" applyFont="1" applyFill="1" applyBorder="1" applyAlignment="1" applyProtection="1">
      <alignment horizontal="center"/>
    </xf>
    <xf numFmtId="0" fontId="7" fillId="5" borderId="1" xfId="0" applyFont="1" applyFill="1" applyBorder="1" applyAlignment="1" applyProtection="1">
      <alignment horizontal="center" vertical="top" wrapText="1"/>
    </xf>
    <xf numFmtId="182" fontId="1" fillId="5" borderId="1" xfId="0" applyNumberFormat="1" applyFont="1" applyFill="1" applyBorder="1" applyProtection="1"/>
    <xf numFmtId="0" fontId="1" fillId="4" borderId="1" xfId="0" applyFont="1" applyFill="1" applyBorder="1" applyProtection="1"/>
    <xf numFmtId="0" fontId="1" fillId="0" borderId="0" xfId="0" applyFont="1" applyFill="1" applyProtection="1"/>
    <xf numFmtId="0" fontId="1" fillId="3" borderId="0" xfId="0" applyFont="1" applyFill="1" applyBorder="1" applyAlignment="1" applyProtection="1">
      <alignment horizontal="left" vertical="top" wrapText="1"/>
    </xf>
    <xf numFmtId="0" fontId="1" fillId="4" borderId="0" xfId="0" applyFont="1" applyFill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left"/>
    </xf>
    <xf numFmtId="0" fontId="1" fillId="4" borderId="0" xfId="0" applyFont="1" applyFill="1" applyAlignment="1" applyProtection="1">
      <alignment horizontal="left" vertical="top" wrapText="1"/>
    </xf>
    <xf numFmtId="0" fontId="1" fillId="3" borderId="0" xfId="0" applyFont="1" applyFill="1" applyAlignment="1" applyProtection="1">
      <alignment horizontal="left" vertical="top" wrapText="1"/>
    </xf>
    <xf numFmtId="0" fontId="1" fillId="5" borderId="1" xfId="0" applyFont="1" applyFill="1" applyBorder="1" applyProtection="1"/>
    <xf numFmtId="0" fontId="1" fillId="3" borderId="0" xfId="0" applyFont="1" applyFill="1" applyAlignment="1" applyProtection="1"/>
    <xf numFmtId="0" fontId="1" fillId="4" borderId="0" xfId="0" applyFont="1" applyFill="1" applyBorder="1" applyAlignment="1" applyProtection="1"/>
    <xf numFmtId="0" fontId="1" fillId="5" borderId="1" xfId="0" applyFont="1" applyFill="1" applyBorder="1" applyAlignment="1" applyProtection="1">
      <alignment horizontal="center" vertical="top" wrapText="1"/>
    </xf>
    <xf numFmtId="191" fontId="1" fillId="2" borderId="1" xfId="0" applyNumberFormat="1" applyFont="1" applyFill="1" applyBorder="1" applyProtection="1">
      <protection locked="0"/>
    </xf>
    <xf numFmtId="0" fontId="11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4" fillId="0" borderId="0" xfId="1" applyFont="1" applyAlignment="1" applyProtection="1"/>
    <xf numFmtId="0" fontId="1" fillId="3" borderId="0" xfId="0" applyFont="1" applyFill="1" applyAlignment="1" applyProtection="1">
      <alignment horizontal="left"/>
    </xf>
    <xf numFmtId="0" fontId="1" fillId="4" borderId="0" xfId="0" applyFont="1" applyFill="1" applyBorder="1"/>
    <xf numFmtId="0" fontId="1" fillId="0" borderId="0" xfId="0" applyFont="1"/>
    <xf numFmtId="0" fontId="2" fillId="4" borderId="0" xfId="0" applyFont="1" applyFill="1" applyBorder="1"/>
    <xf numFmtId="182" fontId="1" fillId="4" borderId="1" xfId="0" applyNumberFormat="1" applyFont="1" applyFill="1" applyBorder="1" applyAlignment="1">
      <alignment horizontal="right"/>
    </xf>
    <xf numFmtId="0" fontId="2" fillId="4" borderId="0" xfId="0" applyFont="1" applyFill="1" applyBorder="1" applyAlignment="1" applyProtection="1">
      <alignment horizontal="center"/>
    </xf>
    <xf numFmtId="186" fontId="1" fillId="4" borderId="0" xfId="0" applyNumberFormat="1" applyFont="1" applyFill="1" applyBorder="1" applyProtection="1"/>
    <xf numFmtId="186" fontId="2" fillId="4" borderId="0" xfId="0" applyNumberFormat="1" applyFont="1" applyFill="1" applyBorder="1" applyAlignment="1" applyProtection="1">
      <alignment horizontal="center" vertical="top" wrapText="1"/>
    </xf>
    <xf numFmtId="182" fontId="1" fillId="2" borderId="1" xfId="0" applyNumberFormat="1" applyFont="1" applyFill="1" applyBorder="1" applyAlignment="1" applyProtection="1">
      <alignment horizontal="right"/>
      <protection locked="0"/>
    </xf>
    <xf numFmtId="182" fontId="1" fillId="4" borderId="0" xfId="0" applyNumberFormat="1" applyFont="1" applyFill="1" applyBorder="1" applyAlignment="1" applyProtection="1">
      <alignment horizontal="right"/>
      <protection locked="0"/>
    </xf>
    <xf numFmtId="182" fontId="1" fillId="4" borderId="0" xfId="0" applyNumberFormat="1" applyFont="1" applyFill="1" applyBorder="1" applyAlignment="1">
      <alignment horizontal="right"/>
    </xf>
    <xf numFmtId="187" fontId="1" fillId="4" borderId="1" xfId="0" applyNumberFormat="1" applyFont="1" applyFill="1" applyBorder="1"/>
    <xf numFmtId="0" fontId="2" fillId="4" borderId="0" xfId="0" applyFont="1" applyFill="1" applyAlignment="1" applyProtection="1">
      <alignment vertical="top" wrapText="1"/>
    </xf>
    <xf numFmtId="0" fontId="2" fillId="4" borderId="2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vertical="center" wrapText="1"/>
    </xf>
    <xf numFmtId="0" fontId="11" fillId="4" borderId="2" xfId="0" applyFont="1" applyFill="1" applyBorder="1" applyAlignment="1">
      <alignment horizontal="center" vertical="top" wrapText="1"/>
    </xf>
    <xf numFmtId="0" fontId="2" fillId="4" borderId="2" xfId="0" applyFont="1" applyFill="1" applyBorder="1" applyAlignment="1" applyProtection="1">
      <alignment horizontal="center" vertical="top" wrapText="1"/>
    </xf>
    <xf numFmtId="182" fontId="1" fillId="4" borderId="1" xfId="0" applyNumberFormat="1" applyFont="1" applyFill="1" applyBorder="1" applyAlignment="1" applyProtection="1">
      <alignment horizontal="right"/>
      <protection locked="0"/>
    </xf>
    <xf numFmtId="0" fontId="0" fillId="0" borderId="0" xfId="0" applyBorder="1" applyAlignment="1" applyProtection="1"/>
    <xf numFmtId="0" fontId="2" fillId="4" borderId="0" xfId="0" applyFont="1" applyFill="1" applyBorder="1" applyAlignment="1" applyProtection="1">
      <alignment vertical="top" wrapText="1"/>
    </xf>
    <xf numFmtId="186" fontId="1" fillId="2" borderId="1" xfId="0" applyNumberFormat="1" applyFont="1" applyFill="1" applyBorder="1" applyAlignment="1" applyProtection="1">
      <alignment horizontal="right"/>
      <protection locked="0"/>
    </xf>
    <xf numFmtId="182" fontId="1" fillId="4" borderId="1" xfId="0" applyNumberFormat="1" applyFont="1" applyFill="1" applyBorder="1" applyAlignment="1" applyProtection="1">
      <alignment horizontal="right"/>
    </xf>
    <xf numFmtId="0" fontId="11" fillId="4" borderId="2" xfId="0" applyFont="1" applyFill="1" applyBorder="1" applyAlignment="1" applyProtection="1">
      <alignment horizontal="center" vertical="top" wrapText="1"/>
    </xf>
    <xf numFmtId="182" fontId="1" fillId="5" borderId="1" xfId="0" applyNumberFormat="1" applyFont="1" applyFill="1" applyBorder="1" applyAlignment="1" applyProtection="1">
      <alignment horizontal="right"/>
    </xf>
    <xf numFmtId="182" fontId="2" fillId="4" borderId="0" xfId="0" applyNumberFormat="1" applyFont="1" applyFill="1" applyBorder="1" applyAlignment="1" applyProtection="1">
      <alignment horizontal="right"/>
    </xf>
    <xf numFmtId="182" fontId="2" fillId="4" borderId="0" xfId="0" applyNumberFormat="1" applyFont="1" applyFill="1" applyBorder="1" applyAlignment="1" applyProtection="1">
      <alignment horizontal="left"/>
    </xf>
    <xf numFmtId="187" fontId="1" fillId="4" borderId="1" xfId="0" applyNumberFormat="1" applyFont="1" applyFill="1" applyBorder="1" applyProtection="1"/>
    <xf numFmtId="182" fontId="1" fillId="4" borderId="0" xfId="0" applyNumberFormat="1" applyFont="1" applyFill="1" applyProtection="1"/>
    <xf numFmtId="2" fontId="1" fillId="4" borderId="0" xfId="0" applyNumberFormat="1" applyFont="1" applyFill="1" applyBorder="1" applyProtection="1"/>
    <xf numFmtId="0" fontId="11" fillId="4" borderId="1" xfId="0" applyFont="1" applyFill="1" applyBorder="1" applyAlignment="1" applyProtection="1">
      <alignment horizontal="center" vertical="top" wrapText="1"/>
    </xf>
    <xf numFmtId="0" fontId="8" fillId="4" borderId="0" xfId="0" applyFont="1" applyFill="1" applyAlignment="1" applyProtection="1">
      <alignment vertical="top" wrapText="1"/>
    </xf>
    <xf numFmtId="0" fontId="10" fillId="0" borderId="0" xfId="0" applyFont="1" applyProtection="1"/>
    <xf numFmtId="0" fontId="8" fillId="4" borderId="0" xfId="0" applyFont="1" applyFill="1" applyAlignment="1" applyProtection="1">
      <alignment wrapText="1"/>
    </xf>
    <xf numFmtId="0" fontId="10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182" fontId="1" fillId="2" borderId="3" xfId="0" applyNumberFormat="1" applyFont="1" applyFill="1" applyBorder="1" applyAlignment="1" applyProtection="1">
      <alignment horizontal="left"/>
    </xf>
    <xf numFmtId="182" fontId="1" fillId="2" borderId="4" xfId="0" applyNumberFormat="1" applyFont="1" applyFill="1" applyBorder="1" applyAlignment="1" applyProtection="1">
      <alignment horizontal="left"/>
    </xf>
    <xf numFmtId="0" fontId="0" fillId="0" borderId="5" xfId="0" applyBorder="1" applyAlignment="1" applyProtection="1"/>
    <xf numFmtId="182" fontId="1" fillId="2" borderId="3" xfId="0" applyNumberFormat="1" applyFont="1" applyFill="1" applyBorder="1" applyAlignment="1" applyProtection="1">
      <alignment horizontal="left"/>
      <protection locked="0"/>
    </xf>
    <xf numFmtId="182" fontId="1" fillId="2" borderId="4" xfId="0" applyNumberFormat="1" applyFont="1" applyFill="1" applyBorder="1" applyAlignment="1" applyProtection="1">
      <alignment horizontal="left"/>
      <protection locked="0"/>
    </xf>
    <xf numFmtId="0" fontId="0" fillId="0" borderId="5" xfId="0" applyBorder="1" applyAlignment="1" applyProtection="1">
      <protection locked="0"/>
    </xf>
    <xf numFmtId="0" fontId="2" fillId="4" borderId="0" xfId="0" applyFont="1" applyFill="1" applyBorder="1" applyAlignment="1" applyProtection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9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EFA9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MegaCalc Tartaric Acid'!A1"/><Relationship Id="rId2" Type="http://schemas.openxmlformats.org/officeDocument/2006/relationships/hyperlink" Target="#Contact_us"/><Relationship Id="rId1" Type="http://schemas.openxmlformats.org/officeDocument/2006/relationships/image" Target="../media/image1.png"/><Relationship Id="rId4" Type="http://schemas.openxmlformats.org/officeDocument/2006/relationships/hyperlink" Target="#Instructions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ontact_us"/><Relationship Id="rId2" Type="http://schemas.openxmlformats.org/officeDocument/2006/relationships/hyperlink" Target="#Instructions!A1"/><Relationship Id="rId1" Type="http://schemas.openxmlformats.org/officeDocument/2006/relationships/image" Target="../media/image2.png"/><Relationship Id="rId4" Type="http://schemas.openxmlformats.org/officeDocument/2006/relationships/hyperlink" Target="#'MegaCalc Tartaric Acid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4112</xdr:rowOff>
    </xdr:from>
    <xdr:to>
      <xdr:col>14</xdr:col>
      <xdr:colOff>0</xdr:colOff>
      <xdr:row>6</xdr:row>
      <xdr:rowOff>33987</xdr:rowOff>
    </xdr:to>
    <xdr:pic>
      <xdr:nvPicPr>
        <xdr:cNvPr id="6662" name="Picture 80">
          <a:extLst>
            <a:ext uri="{FF2B5EF4-FFF2-40B4-BE49-F238E27FC236}">
              <a16:creationId xmlns:a16="http://schemas.microsoft.com/office/drawing/2014/main" id="{5A0EF744-2967-44FF-AC9A-AAC2A4AFE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52400" y="99362"/>
          <a:ext cx="8458200" cy="137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9525</xdr:colOff>
      <xdr:row>7</xdr:row>
      <xdr:rowOff>47625</xdr:rowOff>
    </xdr:from>
    <xdr:to>
      <xdr:col>12</xdr:col>
      <xdr:colOff>9525</xdr:colOff>
      <xdr:row>7</xdr:row>
      <xdr:rowOff>266700</xdr:rowOff>
    </xdr:to>
    <xdr:sp macro="" textlink="">
      <xdr:nvSpPr>
        <xdr:cNvPr id="6181" name="Text Box 3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2885A6-4526-4B4A-9D93-89B04BBD2827}"/>
            </a:ext>
          </a:extLst>
        </xdr:cNvPr>
        <xdr:cNvSpPr txBox="1">
          <a:spLocks noChangeArrowheads="1"/>
        </xdr:cNvSpPr>
      </xdr:nvSpPr>
      <xdr:spPr bwMode="auto">
        <a:xfrm>
          <a:off x="6677025" y="1943100"/>
          <a:ext cx="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GB"/>
        </a:p>
      </xdr:txBody>
    </xdr:sp>
    <xdr:clientData fPrintsWithSheet="0"/>
  </xdr:twoCellAnchor>
  <xdr:twoCellAnchor>
    <xdr:from>
      <xdr:col>12</xdr:col>
      <xdr:colOff>9525</xdr:colOff>
      <xdr:row>7</xdr:row>
      <xdr:rowOff>85725</xdr:rowOff>
    </xdr:from>
    <xdr:to>
      <xdr:col>12</xdr:col>
      <xdr:colOff>9525</xdr:colOff>
      <xdr:row>7</xdr:row>
      <xdr:rowOff>85725</xdr:rowOff>
    </xdr:to>
    <xdr:sp macro="" textlink="">
      <xdr:nvSpPr>
        <xdr:cNvPr id="6664" name="Line 38">
          <a:extLst>
            <a:ext uri="{FF2B5EF4-FFF2-40B4-BE49-F238E27FC236}">
              <a16:creationId xmlns:a16="http://schemas.microsoft.com/office/drawing/2014/main" id="{4866B6FE-83F0-4C40-859B-0C344D1F46F5}"/>
            </a:ext>
          </a:extLst>
        </xdr:cNvPr>
        <xdr:cNvSpPr>
          <a:spLocks noChangeShapeType="1"/>
        </xdr:cNvSpPr>
      </xdr:nvSpPr>
      <xdr:spPr bwMode="auto">
        <a:xfrm>
          <a:off x="6677025" y="198120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12</xdr:col>
      <xdr:colOff>9525</xdr:colOff>
      <xdr:row>7</xdr:row>
      <xdr:rowOff>85725</xdr:rowOff>
    </xdr:from>
    <xdr:to>
      <xdr:col>12</xdr:col>
      <xdr:colOff>9525</xdr:colOff>
      <xdr:row>7</xdr:row>
      <xdr:rowOff>85725</xdr:rowOff>
    </xdr:to>
    <xdr:sp macro="" textlink="">
      <xdr:nvSpPr>
        <xdr:cNvPr id="6665" name="Line 39">
          <a:extLst>
            <a:ext uri="{FF2B5EF4-FFF2-40B4-BE49-F238E27FC236}">
              <a16:creationId xmlns:a16="http://schemas.microsoft.com/office/drawing/2014/main" id="{7B574C8D-4F75-45C9-8FA6-BF256B1A21D6}"/>
            </a:ext>
          </a:extLst>
        </xdr:cNvPr>
        <xdr:cNvSpPr>
          <a:spLocks noChangeShapeType="1"/>
        </xdr:cNvSpPr>
      </xdr:nvSpPr>
      <xdr:spPr bwMode="auto">
        <a:xfrm flipH="1">
          <a:off x="6677025" y="198120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12</xdr:col>
      <xdr:colOff>9525</xdr:colOff>
      <xdr:row>7</xdr:row>
      <xdr:rowOff>85725</xdr:rowOff>
    </xdr:from>
    <xdr:to>
      <xdr:col>12</xdr:col>
      <xdr:colOff>9525</xdr:colOff>
      <xdr:row>7</xdr:row>
      <xdr:rowOff>85725</xdr:rowOff>
    </xdr:to>
    <xdr:sp macro="" textlink="">
      <xdr:nvSpPr>
        <xdr:cNvPr id="6666" name="Line 40">
          <a:extLst>
            <a:ext uri="{FF2B5EF4-FFF2-40B4-BE49-F238E27FC236}">
              <a16:creationId xmlns:a16="http://schemas.microsoft.com/office/drawing/2014/main" id="{F302E900-5702-4929-AC38-4221EB736985}"/>
            </a:ext>
          </a:extLst>
        </xdr:cNvPr>
        <xdr:cNvSpPr>
          <a:spLocks noChangeShapeType="1"/>
        </xdr:cNvSpPr>
      </xdr:nvSpPr>
      <xdr:spPr bwMode="auto">
        <a:xfrm flipH="1">
          <a:off x="6677025" y="198120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12</xdr:col>
      <xdr:colOff>95250</xdr:colOff>
      <xdr:row>6</xdr:row>
      <xdr:rowOff>123825</xdr:rowOff>
    </xdr:from>
    <xdr:to>
      <xdr:col>13</xdr:col>
      <xdr:colOff>1133475</xdr:colOff>
      <xdr:row>6</xdr:row>
      <xdr:rowOff>342900</xdr:rowOff>
    </xdr:to>
    <xdr:sp macro="" textlink="">
      <xdr:nvSpPr>
        <xdr:cNvPr id="6185" name="Text Box 4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BF087AB-3D5E-4AC2-9DAE-FCE4082D5F2A}"/>
            </a:ext>
          </a:extLst>
        </xdr:cNvPr>
        <xdr:cNvSpPr txBox="1">
          <a:spLocks noChangeArrowheads="1"/>
        </xdr:cNvSpPr>
      </xdr:nvSpPr>
      <xdr:spPr bwMode="auto">
        <a:xfrm>
          <a:off x="6762750" y="1476375"/>
          <a:ext cx="177165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Tartaric Acid MegaCalc </a:t>
          </a:r>
          <a:endParaRPr lang="en-GB"/>
        </a:p>
      </xdr:txBody>
    </xdr:sp>
    <xdr:clientData fPrintsWithSheet="0"/>
  </xdr:twoCellAnchor>
  <xdr:twoCellAnchor>
    <xdr:from>
      <xdr:col>2</xdr:col>
      <xdr:colOff>19050</xdr:colOff>
      <xdr:row>48</xdr:row>
      <xdr:rowOff>38100</xdr:rowOff>
    </xdr:from>
    <xdr:to>
      <xdr:col>3</xdr:col>
      <xdr:colOff>1076325</xdr:colOff>
      <xdr:row>49</xdr:row>
      <xdr:rowOff>0</xdr:rowOff>
    </xdr:to>
    <xdr:sp macro="" textlink="">
      <xdr:nvSpPr>
        <xdr:cNvPr id="6188" name="Text Box 4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67C33F9-21CF-4F0C-BB7B-18A85204F27A}"/>
            </a:ext>
          </a:extLst>
        </xdr:cNvPr>
        <xdr:cNvSpPr txBox="1">
          <a:spLocks noChangeArrowheads="1"/>
        </xdr:cNvSpPr>
      </xdr:nvSpPr>
      <xdr:spPr bwMode="auto">
        <a:xfrm>
          <a:off x="323850" y="12515850"/>
          <a:ext cx="152400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GB"/>
        </a:p>
      </xdr:txBody>
    </xdr:sp>
    <xdr:clientData fPrintsWithSheet="0"/>
  </xdr:twoCellAnchor>
  <xdr:twoCellAnchor>
    <xdr:from>
      <xdr:col>12</xdr:col>
      <xdr:colOff>95250</xdr:colOff>
      <xdr:row>6</xdr:row>
      <xdr:rowOff>371475</xdr:rowOff>
    </xdr:from>
    <xdr:to>
      <xdr:col>13</xdr:col>
      <xdr:colOff>952500</xdr:colOff>
      <xdr:row>7</xdr:row>
      <xdr:rowOff>47625</xdr:rowOff>
    </xdr:to>
    <xdr:sp macro="" textlink="">
      <xdr:nvSpPr>
        <xdr:cNvPr id="6213" name="Text Box 6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A615216-93D8-4BD7-80B3-D796E75AF5DB}"/>
            </a:ext>
          </a:extLst>
        </xdr:cNvPr>
        <xdr:cNvSpPr txBox="1">
          <a:spLocks noChangeArrowheads="1"/>
        </xdr:cNvSpPr>
      </xdr:nvSpPr>
      <xdr:spPr bwMode="auto">
        <a:xfrm>
          <a:off x="6762750" y="1724025"/>
          <a:ext cx="1590675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GB"/>
        </a:p>
      </xdr:txBody>
    </xdr:sp>
    <xdr:clientData fPrintsWithSheet="0"/>
  </xdr:twoCellAnchor>
  <xdr:twoCellAnchor>
    <xdr:from>
      <xdr:col>8</xdr:col>
      <xdr:colOff>123825</xdr:colOff>
      <xdr:row>29</xdr:row>
      <xdr:rowOff>47625</xdr:rowOff>
    </xdr:from>
    <xdr:to>
      <xdr:col>8</xdr:col>
      <xdr:colOff>209550</xdr:colOff>
      <xdr:row>29</xdr:row>
      <xdr:rowOff>152400</xdr:rowOff>
    </xdr:to>
    <xdr:sp macro="" textlink="">
      <xdr:nvSpPr>
        <xdr:cNvPr id="6671" name="AutoShape 97">
          <a:extLst>
            <a:ext uri="{FF2B5EF4-FFF2-40B4-BE49-F238E27FC236}">
              <a16:creationId xmlns:a16="http://schemas.microsoft.com/office/drawing/2014/main" id="{4ACDCAEF-4C24-42CB-9568-C1ADA4E2BAB9}"/>
            </a:ext>
          </a:extLst>
        </xdr:cNvPr>
        <xdr:cNvSpPr>
          <a:spLocks noChangeArrowheads="1"/>
        </xdr:cNvSpPr>
      </xdr:nvSpPr>
      <xdr:spPr bwMode="auto">
        <a:xfrm>
          <a:off x="4429125" y="7562850"/>
          <a:ext cx="85725" cy="10477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57150</xdr:colOff>
      <xdr:row>31</xdr:row>
      <xdr:rowOff>95250</xdr:rowOff>
    </xdr:from>
    <xdr:to>
      <xdr:col>4</xdr:col>
      <xdr:colOff>752475</xdr:colOff>
      <xdr:row>34</xdr:row>
      <xdr:rowOff>0</xdr:rowOff>
    </xdr:to>
    <xdr:cxnSp macro="">
      <xdr:nvCxnSpPr>
        <xdr:cNvPr id="6672" name="AutoShape 98">
          <a:extLst>
            <a:ext uri="{FF2B5EF4-FFF2-40B4-BE49-F238E27FC236}">
              <a16:creationId xmlns:a16="http://schemas.microsoft.com/office/drawing/2014/main" id="{22D77C56-7C1E-4410-A25D-C89091866DB9}"/>
            </a:ext>
          </a:extLst>
        </xdr:cNvPr>
        <xdr:cNvCxnSpPr>
          <a:cxnSpLocks noChangeShapeType="1"/>
          <a:stCxn id="6157" idx="0"/>
        </xdr:cNvCxnSpPr>
      </xdr:nvCxnSpPr>
      <xdr:spPr bwMode="auto">
        <a:xfrm flipV="1">
          <a:off x="1924050" y="8372475"/>
          <a:ext cx="695325" cy="47625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571500</xdr:colOff>
      <xdr:row>14</xdr:row>
      <xdr:rowOff>152400</xdr:rowOff>
    </xdr:from>
    <xdr:to>
      <xdr:col>8</xdr:col>
      <xdr:colOff>638175</xdr:colOff>
      <xdr:row>26</xdr:row>
      <xdr:rowOff>66675</xdr:rowOff>
    </xdr:to>
    <xdr:cxnSp macro="">
      <xdr:nvCxnSpPr>
        <xdr:cNvPr id="6673" name="AutoShape 99">
          <a:extLst>
            <a:ext uri="{FF2B5EF4-FFF2-40B4-BE49-F238E27FC236}">
              <a16:creationId xmlns:a16="http://schemas.microsoft.com/office/drawing/2014/main" id="{D94BC479-9C1B-4971-84A2-1C4FE48B7A4E}"/>
            </a:ext>
          </a:extLst>
        </xdr:cNvPr>
        <xdr:cNvCxnSpPr>
          <a:cxnSpLocks noChangeShapeType="1"/>
          <a:stCxn id="6155" idx="1"/>
        </xdr:cNvCxnSpPr>
      </xdr:nvCxnSpPr>
      <xdr:spPr bwMode="auto">
        <a:xfrm flipH="1">
          <a:off x="3200400" y="4429125"/>
          <a:ext cx="1743075" cy="2581275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285750</xdr:colOff>
      <xdr:row>34</xdr:row>
      <xdr:rowOff>0</xdr:rowOff>
    </xdr:from>
    <xdr:to>
      <xdr:col>10</xdr:col>
      <xdr:colOff>9525</xdr:colOff>
      <xdr:row>39</xdr:row>
      <xdr:rowOff>85725</xdr:rowOff>
    </xdr:to>
    <xdr:sp macro="" textlink="">
      <xdr:nvSpPr>
        <xdr:cNvPr id="6232" name="Rectangle 88">
          <a:extLst>
            <a:ext uri="{FF2B5EF4-FFF2-40B4-BE49-F238E27FC236}">
              <a16:creationId xmlns:a16="http://schemas.microsoft.com/office/drawing/2014/main" id="{3D007C45-23DF-4FEB-BC8E-77069320EA3E}"/>
            </a:ext>
          </a:extLst>
        </xdr:cNvPr>
        <xdr:cNvSpPr>
          <a:spLocks noChangeArrowheads="1"/>
        </xdr:cNvSpPr>
      </xdr:nvSpPr>
      <xdr:spPr bwMode="auto">
        <a:xfrm>
          <a:off x="3676650" y="8848725"/>
          <a:ext cx="2162175" cy="1038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4. Sample dilution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 the dilution factor (e.g. 10 for 10-fold).</a:t>
          </a:r>
          <a:endParaRPr lang="en-GB"/>
        </a:p>
      </xdr:txBody>
    </xdr:sp>
    <xdr:clientData/>
  </xdr:twoCellAnchor>
  <xdr:twoCellAnchor>
    <xdr:from>
      <xdr:col>2</xdr:col>
      <xdr:colOff>381000</xdr:colOff>
      <xdr:row>12</xdr:row>
      <xdr:rowOff>104775</xdr:rowOff>
    </xdr:from>
    <xdr:to>
      <xdr:col>8</xdr:col>
      <xdr:colOff>447675</xdr:colOff>
      <xdr:row>13</xdr:row>
      <xdr:rowOff>238125</xdr:rowOff>
    </xdr:to>
    <xdr:sp macro="" textlink="">
      <xdr:nvSpPr>
        <xdr:cNvPr id="6152" name="Rectangle 8">
          <a:extLst>
            <a:ext uri="{FF2B5EF4-FFF2-40B4-BE49-F238E27FC236}">
              <a16:creationId xmlns:a16="http://schemas.microsoft.com/office/drawing/2014/main" id="{5479D827-03C7-4446-ABAC-3402CF1077D4}"/>
            </a:ext>
          </a:extLst>
        </xdr:cNvPr>
        <xdr:cNvSpPr>
          <a:spLocks noChangeArrowheads="1"/>
        </xdr:cNvSpPr>
      </xdr:nvSpPr>
      <xdr:spPr bwMode="auto">
        <a:xfrm>
          <a:off x="685800" y="3609975"/>
          <a:ext cx="40671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1. Enter sample details</a:t>
          </a:r>
          <a:endParaRPr lang="en-GB"/>
        </a:p>
      </xdr:txBody>
    </xdr:sp>
    <xdr:clientData/>
  </xdr:twoCellAnchor>
  <xdr:twoCellAnchor>
    <xdr:from>
      <xdr:col>2</xdr:col>
      <xdr:colOff>47625</xdr:colOff>
      <xdr:row>34</xdr:row>
      <xdr:rowOff>0</xdr:rowOff>
    </xdr:from>
    <xdr:to>
      <xdr:col>6</xdr:col>
      <xdr:colOff>104775</xdr:colOff>
      <xdr:row>35</xdr:row>
      <xdr:rowOff>171450</xdr:rowOff>
    </xdr:to>
    <xdr:sp macro="" textlink="">
      <xdr:nvSpPr>
        <xdr:cNvPr id="6157" name="Rectangle 13">
          <a:extLst>
            <a:ext uri="{FF2B5EF4-FFF2-40B4-BE49-F238E27FC236}">
              <a16:creationId xmlns:a16="http://schemas.microsoft.com/office/drawing/2014/main" id="{ACB8B7B9-9DE4-498E-B8A4-419127321399}"/>
            </a:ext>
          </a:extLst>
        </xdr:cNvPr>
        <xdr:cNvSpPr>
          <a:spLocks noChangeArrowheads="1"/>
        </xdr:cNvSpPr>
      </xdr:nvSpPr>
      <xdr:spPr bwMode="auto">
        <a:xfrm>
          <a:off x="352425" y="8848725"/>
          <a:ext cx="3143250" cy="361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3.  Insert absorbance values for the samples</a:t>
          </a:r>
        </a:p>
        <a:p>
          <a:pPr algn="l" rtl="0">
            <a:defRPr sz="1000"/>
          </a:pPr>
          <a:endParaRPr lang="en-GB" sz="1100" b="1" i="0" u="none" strike="noStrike" baseline="0">
            <a:solidFill>
              <a:srgbClr val="000000"/>
            </a:solidFill>
            <a:latin typeface="Gill Sans MT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8</xdr:col>
      <xdr:colOff>638175</xdr:colOff>
      <xdr:row>12</xdr:row>
      <xdr:rowOff>95250</xdr:rowOff>
    </xdr:from>
    <xdr:to>
      <xdr:col>13</xdr:col>
      <xdr:colOff>1000125</xdr:colOff>
      <xdr:row>18</xdr:row>
      <xdr:rowOff>28575</xdr:rowOff>
    </xdr:to>
    <xdr:sp macro="" textlink="">
      <xdr:nvSpPr>
        <xdr:cNvPr id="6155" name="Rectangle 11">
          <a:extLst>
            <a:ext uri="{FF2B5EF4-FFF2-40B4-BE49-F238E27FC236}">
              <a16:creationId xmlns:a16="http://schemas.microsoft.com/office/drawing/2014/main" id="{8E9B2499-72C0-43EC-BFE4-E21E3CEAC680}"/>
            </a:ext>
          </a:extLst>
        </xdr:cNvPr>
        <xdr:cNvSpPr>
          <a:spLocks noChangeArrowheads="1"/>
        </xdr:cNvSpPr>
      </xdr:nvSpPr>
      <xdr:spPr bwMode="auto">
        <a:xfrm>
          <a:off x="4943475" y="3600450"/>
          <a:ext cx="3457575" cy="1657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2. Insert absorbance values for the blanks and standards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If duplicate values have been run, insert both sets of data and the program will automatically use the average values. If a single set of values are input, these will be used.  If a different concentration of standard has been used, enter the new concentration.</a:t>
          </a:r>
          <a:endParaRPr lang="en-GB"/>
        </a:p>
      </xdr:txBody>
    </xdr:sp>
    <xdr:clientData/>
  </xdr:twoCellAnchor>
  <xdr:twoCellAnchor>
    <xdr:from>
      <xdr:col>5</xdr:col>
      <xdr:colOff>19050</xdr:colOff>
      <xdr:row>14</xdr:row>
      <xdr:rowOff>152400</xdr:rowOff>
    </xdr:from>
    <xdr:to>
      <xdr:col>8</xdr:col>
      <xdr:colOff>638175</xdr:colOff>
      <xdr:row>23</xdr:row>
      <xdr:rowOff>133350</xdr:rowOff>
    </xdr:to>
    <xdr:cxnSp macro="">
      <xdr:nvCxnSpPr>
        <xdr:cNvPr id="6678" name="AutoShape 104">
          <a:extLst>
            <a:ext uri="{FF2B5EF4-FFF2-40B4-BE49-F238E27FC236}">
              <a16:creationId xmlns:a16="http://schemas.microsoft.com/office/drawing/2014/main" id="{3E264CB2-5C0C-45CB-9AE9-81577EF029DE}"/>
            </a:ext>
          </a:extLst>
        </xdr:cNvPr>
        <xdr:cNvCxnSpPr>
          <a:cxnSpLocks noChangeShapeType="1"/>
          <a:stCxn id="6155" idx="1"/>
        </xdr:cNvCxnSpPr>
      </xdr:nvCxnSpPr>
      <xdr:spPr bwMode="auto">
        <a:xfrm flipH="1">
          <a:off x="2647950" y="4429125"/>
          <a:ext cx="2295525" cy="207645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657225</xdr:colOff>
      <xdr:row>31</xdr:row>
      <xdr:rowOff>57150</xdr:rowOff>
    </xdr:from>
    <xdr:to>
      <xdr:col>8</xdr:col>
      <xdr:colOff>457200</xdr:colOff>
      <xdr:row>34</xdr:row>
      <xdr:rowOff>0</xdr:rowOff>
    </xdr:to>
    <xdr:cxnSp macro="">
      <xdr:nvCxnSpPr>
        <xdr:cNvPr id="6679" name="AutoShape 105">
          <a:extLst>
            <a:ext uri="{FF2B5EF4-FFF2-40B4-BE49-F238E27FC236}">
              <a16:creationId xmlns:a16="http://schemas.microsoft.com/office/drawing/2014/main" id="{C2BD40C5-38C7-4B06-A479-B43630997C03}"/>
            </a:ext>
          </a:extLst>
        </xdr:cNvPr>
        <xdr:cNvCxnSpPr>
          <a:cxnSpLocks noChangeShapeType="1"/>
          <a:stCxn id="6232" idx="0"/>
        </xdr:cNvCxnSpPr>
      </xdr:nvCxnSpPr>
      <xdr:spPr bwMode="auto">
        <a:xfrm flipH="1" flipV="1">
          <a:off x="4048125" y="8334375"/>
          <a:ext cx="714375" cy="51435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123825</xdr:colOff>
      <xdr:row>29</xdr:row>
      <xdr:rowOff>47625</xdr:rowOff>
    </xdr:from>
    <xdr:to>
      <xdr:col>8</xdr:col>
      <xdr:colOff>209550</xdr:colOff>
      <xdr:row>29</xdr:row>
      <xdr:rowOff>152400</xdr:rowOff>
    </xdr:to>
    <xdr:sp macro="" textlink="">
      <xdr:nvSpPr>
        <xdr:cNvPr id="6681" name="AutoShape 111">
          <a:extLst>
            <a:ext uri="{FF2B5EF4-FFF2-40B4-BE49-F238E27FC236}">
              <a16:creationId xmlns:a16="http://schemas.microsoft.com/office/drawing/2014/main" id="{2135F79B-540C-4EDF-A43A-97B5FD8BE1F3}"/>
            </a:ext>
          </a:extLst>
        </xdr:cNvPr>
        <xdr:cNvSpPr>
          <a:spLocks noChangeArrowheads="1"/>
        </xdr:cNvSpPr>
      </xdr:nvSpPr>
      <xdr:spPr bwMode="auto">
        <a:xfrm>
          <a:off x="4429125" y="7562850"/>
          <a:ext cx="85725" cy="10477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19050</xdr:colOff>
      <xdr:row>8</xdr:row>
      <xdr:rowOff>57150</xdr:rowOff>
    </xdr:from>
    <xdr:to>
      <xdr:col>4</xdr:col>
      <xdr:colOff>228600</xdr:colOff>
      <xdr:row>8</xdr:row>
      <xdr:rowOff>276225</xdr:rowOff>
    </xdr:to>
    <xdr:sp macro="" textlink="">
      <xdr:nvSpPr>
        <xdr:cNvPr id="6259" name="Text Box 11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A22D6E4-AB3A-4F0C-973F-E45B0ACD581C}"/>
            </a:ext>
          </a:extLst>
        </xdr:cNvPr>
        <xdr:cNvSpPr txBox="1">
          <a:spLocks noChangeArrowheads="1"/>
        </xdr:cNvSpPr>
      </xdr:nvSpPr>
      <xdr:spPr bwMode="auto">
        <a:xfrm>
          <a:off x="323850" y="2419350"/>
          <a:ext cx="177165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Tartaric Acid MegaCalc </a:t>
          </a:r>
          <a:endParaRPr lang="en-GB"/>
        </a:p>
      </xdr:txBody>
    </xdr:sp>
    <xdr:clientData fPrintsWithSheet="0"/>
  </xdr:twoCellAnchor>
  <xdr:twoCellAnchor>
    <xdr:from>
      <xdr:col>5</xdr:col>
      <xdr:colOff>85725</xdr:colOff>
      <xdr:row>13</xdr:row>
      <xdr:rowOff>238125</xdr:rowOff>
    </xdr:from>
    <xdr:to>
      <xdr:col>5</xdr:col>
      <xdr:colOff>95250</xdr:colOff>
      <xdr:row>14</xdr:row>
      <xdr:rowOff>133350</xdr:rowOff>
    </xdr:to>
    <xdr:cxnSp macro="">
      <xdr:nvCxnSpPr>
        <xdr:cNvPr id="6683" name="AutoShape 120">
          <a:extLst>
            <a:ext uri="{FF2B5EF4-FFF2-40B4-BE49-F238E27FC236}">
              <a16:creationId xmlns:a16="http://schemas.microsoft.com/office/drawing/2014/main" id="{44E15BF4-434F-4E78-8E55-CDA8A21BBC12}"/>
            </a:ext>
          </a:extLst>
        </xdr:cNvPr>
        <xdr:cNvCxnSpPr>
          <a:cxnSpLocks noChangeShapeType="1"/>
          <a:stCxn id="6152" idx="2"/>
        </xdr:cNvCxnSpPr>
      </xdr:nvCxnSpPr>
      <xdr:spPr bwMode="auto">
        <a:xfrm flipH="1">
          <a:off x="2714625" y="3933825"/>
          <a:ext cx="9525" cy="47625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19050</xdr:colOff>
      <xdr:row>14</xdr:row>
      <xdr:rowOff>152400</xdr:rowOff>
    </xdr:from>
    <xdr:to>
      <xdr:col>8</xdr:col>
      <xdr:colOff>638175</xdr:colOff>
      <xdr:row>18</xdr:row>
      <xdr:rowOff>161925</xdr:rowOff>
    </xdr:to>
    <xdr:cxnSp macro="">
      <xdr:nvCxnSpPr>
        <xdr:cNvPr id="6684" name="AutoShape 121">
          <a:extLst>
            <a:ext uri="{FF2B5EF4-FFF2-40B4-BE49-F238E27FC236}">
              <a16:creationId xmlns:a16="http://schemas.microsoft.com/office/drawing/2014/main" id="{44D5A92A-9455-4D83-844D-0D829A98B986}"/>
            </a:ext>
          </a:extLst>
        </xdr:cNvPr>
        <xdr:cNvCxnSpPr>
          <a:cxnSpLocks noChangeShapeType="1"/>
          <a:stCxn id="6155" idx="1"/>
        </xdr:cNvCxnSpPr>
      </xdr:nvCxnSpPr>
      <xdr:spPr bwMode="auto">
        <a:xfrm flipH="1">
          <a:off x="2647950" y="4429125"/>
          <a:ext cx="2295525" cy="962025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200025</xdr:colOff>
      <xdr:row>17</xdr:row>
      <xdr:rowOff>47625</xdr:rowOff>
    </xdr:from>
    <xdr:to>
      <xdr:col>6</xdr:col>
      <xdr:colOff>285750</xdr:colOff>
      <xdr:row>17</xdr:row>
      <xdr:rowOff>152400</xdr:rowOff>
    </xdr:to>
    <xdr:sp macro="" textlink="">
      <xdr:nvSpPr>
        <xdr:cNvPr id="6685" name="AutoShape 125">
          <a:extLst>
            <a:ext uri="{FF2B5EF4-FFF2-40B4-BE49-F238E27FC236}">
              <a16:creationId xmlns:a16="http://schemas.microsoft.com/office/drawing/2014/main" id="{5B4364DD-7C48-4F0A-AC6E-0989DEAFE153}"/>
            </a:ext>
          </a:extLst>
        </xdr:cNvPr>
        <xdr:cNvSpPr>
          <a:spLocks noChangeArrowheads="1"/>
        </xdr:cNvSpPr>
      </xdr:nvSpPr>
      <xdr:spPr bwMode="auto">
        <a:xfrm>
          <a:off x="3590925" y="4895850"/>
          <a:ext cx="85725" cy="10477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180975</xdr:colOff>
      <xdr:row>22</xdr:row>
      <xdr:rowOff>47625</xdr:rowOff>
    </xdr:from>
    <xdr:to>
      <xdr:col>6</xdr:col>
      <xdr:colOff>266700</xdr:colOff>
      <xdr:row>22</xdr:row>
      <xdr:rowOff>152400</xdr:rowOff>
    </xdr:to>
    <xdr:sp macro="" textlink="">
      <xdr:nvSpPr>
        <xdr:cNvPr id="6686" name="AutoShape 126">
          <a:extLst>
            <a:ext uri="{FF2B5EF4-FFF2-40B4-BE49-F238E27FC236}">
              <a16:creationId xmlns:a16="http://schemas.microsoft.com/office/drawing/2014/main" id="{7B52474B-B7EB-463E-AF73-AA27ABCCE51C}"/>
            </a:ext>
          </a:extLst>
        </xdr:cNvPr>
        <xdr:cNvSpPr>
          <a:spLocks noChangeArrowheads="1"/>
        </xdr:cNvSpPr>
      </xdr:nvSpPr>
      <xdr:spPr bwMode="auto">
        <a:xfrm>
          <a:off x="3571875" y="6038850"/>
          <a:ext cx="85725" cy="10477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123825</xdr:colOff>
      <xdr:row>29</xdr:row>
      <xdr:rowOff>47625</xdr:rowOff>
    </xdr:from>
    <xdr:to>
      <xdr:col>8</xdr:col>
      <xdr:colOff>209550</xdr:colOff>
      <xdr:row>29</xdr:row>
      <xdr:rowOff>152400</xdr:rowOff>
    </xdr:to>
    <xdr:sp macro="" textlink="">
      <xdr:nvSpPr>
        <xdr:cNvPr id="6687" name="AutoShape 127">
          <a:extLst>
            <a:ext uri="{FF2B5EF4-FFF2-40B4-BE49-F238E27FC236}">
              <a16:creationId xmlns:a16="http://schemas.microsoft.com/office/drawing/2014/main" id="{94C19171-6E99-48DC-8218-B08EC13357B7}"/>
            </a:ext>
          </a:extLst>
        </xdr:cNvPr>
        <xdr:cNvSpPr>
          <a:spLocks noChangeArrowheads="1"/>
        </xdr:cNvSpPr>
      </xdr:nvSpPr>
      <xdr:spPr bwMode="auto">
        <a:xfrm>
          <a:off x="4429125" y="7562850"/>
          <a:ext cx="85725" cy="10477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4512</xdr:rowOff>
    </xdr:from>
    <xdr:to>
      <xdr:col>18</xdr:col>
      <xdr:colOff>0</xdr:colOff>
      <xdr:row>2</xdr:row>
      <xdr:rowOff>5012</xdr:rowOff>
    </xdr:to>
    <xdr:pic>
      <xdr:nvPicPr>
        <xdr:cNvPr id="14583" name="Picture 1">
          <a:extLst>
            <a:ext uri="{FF2B5EF4-FFF2-40B4-BE49-F238E27FC236}">
              <a16:creationId xmlns:a16="http://schemas.microsoft.com/office/drawing/2014/main" id="{E7F384C0-54F0-4046-92EE-CE60A493C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4300" y="99762"/>
          <a:ext cx="8277225" cy="134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76200</xdr:colOff>
      <xdr:row>2</xdr:row>
      <xdr:rowOff>123825</xdr:rowOff>
    </xdr:from>
    <xdr:to>
      <xdr:col>17</xdr:col>
      <xdr:colOff>142875</xdr:colOff>
      <xdr:row>5</xdr:row>
      <xdr:rowOff>9525</xdr:rowOff>
    </xdr:to>
    <xdr:grpSp>
      <xdr:nvGrpSpPr>
        <xdr:cNvPr id="14585" name="Group 4">
          <a:extLst>
            <a:ext uri="{FF2B5EF4-FFF2-40B4-BE49-F238E27FC236}">
              <a16:creationId xmlns:a16="http://schemas.microsoft.com/office/drawing/2014/main" id="{29C36486-B079-4665-B888-DF098D1D4571}"/>
            </a:ext>
          </a:extLst>
        </xdr:cNvPr>
        <xdr:cNvGrpSpPr>
          <a:grpSpLocks/>
        </xdr:cNvGrpSpPr>
      </xdr:nvGrpSpPr>
      <xdr:grpSpPr bwMode="auto">
        <a:xfrm>
          <a:off x="7343775" y="1562100"/>
          <a:ext cx="828675" cy="457200"/>
          <a:chOff x="758" y="166"/>
          <a:chExt cx="110" cy="48"/>
        </a:xfrm>
      </xdr:grpSpPr>
      <xdr:sp macro="" textlink="">
        <xdr:nvSpPr>
          <xdr:cNvPr id="14341" name="Text Box 5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13D14534-6FAF-4A90-8A65-57EC4C829A9F}"/>
              </a:ext>
            </a:extLst>
          </xdr:cNvPr>
          <xdr:cNvSpPr txBox="1">
            <a:spLocks noChangeArrowheads="1"/>
          </xdr:cNvSpPr>
        </xdr:nvSpPr>
        <xdr:spPr bwMode="auto">
          <a:xfrm>
            <a:off x="758" y="166"/>
            <a:ext cx="107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GB" sz="1000" b="0" i="0" u="sng" strike="noStrike" baseline="0">
                <a:solidFill>
                  <a:srgbClr val="0000FF"/>
                </a:solidFill>
                <a:latin typeface="Arial"/>
                <a:cs typeface="Arial"/>
              </a:rPr>
              <a:t>Instructions</a:t>
            </a:r>
            <a:endParaRPr lang="en-GB"/>
          </a:p>
        </xdr:txBody>
      </xdr:sp>
      <xdr:sp macro="" textlink="">
        <xdr:nvSpPr>
          <xdr:cNvPr id="14342" name="Text Box 6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FF9F0E6A-155E-42D8-9A9E-C9471F9F1B8A}"/>
              </a:ext>
            </a:extLst>
          </xdr:cNvPr>
          <xdr:cNvSpPr txBox="1">
            <a:spLocks noChangeArrowheads="1"/>
          </xdr:cNvSpPr>
        </xdr:nvSpPr>
        <xdr:spPr bwMode="auto">
          <a:xfrm>
            <a:off x="758" y="191"/>
            <a:ext cx="110" cy="2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GB" sz="1000" b="0" i="0" u="sng" strike="noStrike" baseline="0">
                <a:solidFill>
                  <a:srgbClr val="0000FF"/>
                </a:solidFill>
                <a:latin typeface="Arial"/>
                <a:cs typeface="Arial"/>
              </a:rPr>
              <a:t>Contact Us</a:t>
            </a:r>
            <a:endParaRPr lang="en-GB"/>
          </a:p>
        </xdr:txBody>
      </xdr:sp>
      <xdr:sp macro="" textlink="">
        <xdr:nvSpPr>
          <xdr:cNvPr id="14592" name="Line 7">
            <a:extLst>
              <a:ext uri="{FF2B5EF4-FFF2-40B4-BE49-F238E27FC236}">
                <a16:creationId xmlns:a16="http://schemas.microsoft.com/office/drawing/2014/main" id="{714C3853-D21A-435E-B22E-5779B1FC448A}"/>
              </a:ext>
            </a:extLst>
          </xdr:cNvPr>
          <xdr:cNvSpPr>
            <a:spLocks noChangeShapeType="1"/>
          </xdr:cNvSpPr>
        </xdr:nvSpPr>
        <xdr:spPr bwMode="auto">
          <a:xfrm>
            <a:off x="758" y="191"/>
            <a:ext cx="60" cy="0"/>
          </a:xfrm>
          <a:prstGeom prst="line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round/>
                <a:headEnd/>
                <a:tailEnd type="triangle" w="med" len="med"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4593" name="Line 8">
            <a:extLst>
              <a:ext uri="{FF2B5EF4-FFF2-40B4-BE49-F238E27FC236}">
                <a16:creationId xmlns:a16="http://schemas.microsoft.com/office/drawing/2014/main" id="{5CB40202-C4B8-4981-90FA-9DABB6D3088D}"/>
              </a:ext>
            </a:extLst>
          </xdr:cNvPr>
          <xdr:cNvSpPr>
            <a:spLocks noChangeShapeType="1"/>
          </xdr:cNvSpPr>
        </xdr:nvSpPr>
        <xdr:spPr bwMode="auto">
          <a:xfrm flipH="1">
            <a:off x="758" y="191"/>
            <a:ext cx="60" cy="0"/>
          </a:xfrm>
          <a:prstGeom prst="line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round/>
                <a:headEnd/>
                <a:tailEnd type="triangle" w="med" len="med"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4594" name="Line 9">
            <a:extLst>
              <a:ext uri="{FF2B5EF4-FFF2-40B4-BE49-F238E27FC236}">
                <a16:creationId xmlns:a16="http://schemas.microsoft.com/office/drawing/2014/main" id="{4F6AE3E4-5B58-4691-8E0B-90C2B968CA05}"/>
              </a:ext>
            </a:extLst>
          </xdr:cNvPr>
          <xdr:cNvSpPr>
            <a:spLocks noChangeShapeType="1"/>
          </xdr:cNvSpPr>
        </xdr:nvSpPr>
        <xdr:spPr bwMode="auto">
          <a:xfrm flipH="1">
            <a:off x="758" y="194"/>
            <a:ext cx="60" cy="0"/>
          </a:xfrm>
          <a:prstGeom prst="line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round/>
                <a:headEnd/>
                <a:tailEnd type="triangle" w="med" len="med"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2</xdr:col>
      <xdr:colOff>19050</xdr:colOff>
      <xdr:row>60</xdr:row>
      <xdr:rowOff>171450</xdr:rowOff>
    </xdr:from>
    <xdr:to>
      <xdr:col>4</xdr:col>
      <xdr:colOff>114300</xdr:colOff>
      <xdr:row>61</xdr:row>
      <xdr:rowOff>161925</xdr:rowOff>
    </xdr:to>
    <xdr:sp macro="" textlink="">
      <xdr:nvSpPr>
        <xdr:cNvPr id="14346" name="Text Box 1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90858FA-54AC-4BE4-AE9A-26166DA64E9A}"/>
            </a:ext>
          </a:extLst>
        </xdr:cNvPr>
        <xdr:cNvSpPr txBox="1">
          <a:spLocks noChangeArrowheads="1"/>
        </xdr:cNvSpPr>
      </xdr:nvSpPr>
      <xdr:spPr bwMode="auto">
        <a:xfrm>
          <a:off x="514350" y="13344525"/>
          <a:ext cx="149542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GB"/>
        </a:p>
      </xdr:txBody>
    </xdr:sp>
    <xdr:clientData fPrintsWithSheet="0"/>
  </xdr:twoCellAnchor>
  <xdr:twoCellAnchor>
    <xdr:from>
      <xdr:col>7</xdr:col>
      <xdr:colOff>123825</xdr:colOff>
      <xdr:row>19</xdr:row>
      <xdr:rowOff>47625</xdr:rowOff>
    </xdr:from>
    <xdr:to>
      <xdr:col>7</xdr:col>
      <xdr:colOff>209550</xdr:colOff>
      <xdr:row>19</xdr:row>
      <xdr:rowOff>152400</xdr:rowOff>
    </xdr:to>
    <xdr:sp macro="" textlink="">
      <xdr:nvSpPr>
        <xdr:cNvPr id="14587" name="AutoShape 13">
          <a:extLst>
            <a:ext uri="{FF2B5EF4-FFF2-40B4-BE49-F238E27FC236}">
              <a16:creationId xmlns:a16="http://schemas.microsoft.com/office/drawing/2014/main" id="{7718E24E-F06D-4D52-9E21-1A1D07960938}"/>
            </a:ext>
          </a:extLst>
        </xdr:cNvPr>
        <xdr:cNvSpPr>
          <a:spLocks noChangeArrowheads="1"/>
        </xdr:cNvSpPr>
      </xdr:nvSpPr>
      <xdr:spPr bwMode="auto">
        <a:xfrm>
          <a:off x="4181475" y="5029200"/>
          <a:ext cx="0" cy="10477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0</xdr:colOff>
      <xdr:row>77</xdr:row>
      <xdr:rowOff>47625</xdr:rowOff>
    </xdr:from>
    <xdr:to>
      <xdr:col>3</xdr:col>
      <xdr:colOff>0</xdr:colOff>
      <xdr:row>77</xdr:row>
      <xdr:rowOff>152400</xdr:rowOff>
    </xdr:to>
    <xdr:sp macro="" textlink="">
      <xdr:nvSpPr>
        <xdr:cNvPr id="14588" name="AutoShape 15">
          <a:extLst>
            <a:ext uri="{FF2B5EF4-FFF2-40B4-BE49-F238E27FC236}">
              <a16:creationId xmlns:a16="http://schemas.microsoft.com/office/drawing/2014/main" id="{50FE91F9-C04C-4373-8BE9-91E6AD5113BC}"/>
            </a:ext>
          </a:extLst>
        </xdr:cNvPr>
        <xdr:cNvSpPr>
          <a:spLocks noChangeArrowheads="1"/>
        </xdr:cNvSpPr>
      </xdr:nvSpPr>
      <xdr:spPr bwMode="auto">
        <a:xfrm>
          <a:off x="809625" y="21269325"/>
          <a:ext cx="0" cy="10477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0</xdr:colOff>
      <xdr:row>77</xdr:row>
      <xdr:rowOff>47625</xdr:rowOff>
    </xdr:from>
    <xdr:to>
      <xdr:col>3</xdr:col>
      <xdr:colOff>0</xdr:colOff>
      <xdr:row>77</xdr:row>
      <xdr:rowOff>152400</xdr:rowOff>
    </xdr:to>
    <xdr:sp macro="" textlink="">
      <xdr:nvSpPr>
        <xdr:cNvPr id="14589" name="AutoShape 16">
          <a:extLst>
            <a:ext uri="{FF2B5EF4-FFF2-40B4-BE49-F238E27FC236}">
              <a16:creationId xmlns:a16="http://schemas.microsoft.com/office/drawing/2014/main" id="{E4EAE353-4C7C-4188-A89D-E6CC61E442A4}"/>
            </a:ext>
          </a:extLst>
        </xdr:cNvPr>
        <xdr:cNvSpPr>
          <a:spLocks noChangeArrowheads="1"/>
        </xdr:cNvSpPr>
      </xdr:nvSpPr>
      <xdr:spPr bwMode="auto">
        <a:xfrm>
          <a:off x="809625" y="21269325"/>
          <a:ext cx="0" cy="10477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upportcs.megazyme.com/support/home" TargetMode="External"/><Relationship Id="rId2" Type="http://schemas.openxmlformats.org/officeDocument/2006/relationships/hyperlink" Target="http://www.megazyme.com/" TargetMode="External"/><Relationship Id="rId1" Type="http://schemas.openxmlformats.org/officeDocument/2006/relationships/hyperlink" Target="mailto:info@megazyme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support.megazyme.com/support/hom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"/>
  <sheetViews>
    <sheetView tabSelected="1" zoomScaleNormal="100" workbookViewId="0">
      <selection activeCell="O9" sqref="O9"/>
    </sheetView>
  </sheetViews>
  <sheetFormatPr defaultColWidth="12.28515625" defaultRowHeight="15" x14ac:dyDescent="0.3"/>
  <cols>
    <col min="1" max="2" width="2.28515625" style="42" customWidth="1"/>
    <col min="3" max="3" width="7" style="62" customWidth="1"/>
    <col min="4" max="4" width="16.42578125" style="42" customWidth="1"/>
    <col min="5" max="7" width="11.42578125" style="42" customWidth="1"/>
    <col min="8" max="8" width="2.28515625" style="42" customWidth="1"/>
    <col min="9" max="10" width="11.42578125" style="42" customWidth="1"/>
    <col min="11" max="11" width="2.28515625" style="42" customWidth="1"/>
    <col min="12" max="12" width="10.28515625" style="42" customWidth="1"/>
    <col min="13" max="13" width="11" style="42" customWidth="1"/>
    <col min="14" max="14" width="18.140625" style="42" customWidth="1"/>
    <col min="15" max="15" width="73.140625" style="42" customWidth="1"/>
    <col min="16" max="16384" width="12.28515625" style="42"/>
  </cols>
  <sheetData>
    <row r="1" spans="1:15" ht="7.7" customHeight="1" x14ac:dyDescent="0.3">
      <c r="A1" s="3"/>
      <c r="B1" s="3"/>
      <c r="C1" s="10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13.7" customHeight="1" x14ac:dyDescent="0.3">
      <c r="A2" s="3"/>
      <c r="B2" s="5"/>
      <c r="C2" s="11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</row>
    <row r="3" spans="1:15" ht="27" customHeight="1" x14ac:dyDescent="0.3">
      <c r="A3" s="3"/>
      <c r="B3" s="5"/>
      <c r="C3" s="11"/>
      <c r="D3" s="6"/>
      <c r="E3" s="6"/>
      <c r="F3" s="6"/>
      <c r="G3" s="6"/>
      <c r="H3" s="6"/>
      <c r="I3" s="6"/>
      <c r="J3" s="6"/>
      <c r="K3" s="6"/>
      <c r="L3" s="29"/>
      <c r="M3" s="5"/>
      <c r="N3" s="5"/>
      <c r="O3" s="3"/>
    </row>
    <row r="4" spans="1:15" ht="33.75" customHeight="1" x14ac:dyDescent="0.3">
      <c r="A4" s="3"/>
      <c r="B4" s="5"/>
      <c r="C4" s="11"/>
      <c r="D4" s="6"/>
      <c r="E4" s="6"/>
      <c r="F4" s="6"/>
      <c r="G4" s="6"/>
      <c r="H4" s="6"/>
      <c r="I4" s="6"/>
      <c r="J4" s="6"/>
      <c r="K4" s="6"/>
      <c r="L4" s="29"/>
      <c r="M4" s="5"/>
      <c r="N4" s="5"/>
      <c r="O4" s="3"/>
    </row>
    <row r="5" spans="1:15" ht="18.2" customHeight="1" x14ac:dyDescent="0.3">
      <c r="A5" s="3"/>
      <c r="B5" s="5"/>
      <c r="C5" s="12"/>
      <c r="D5" s="19"/>
      <c r="E5" s="19"/>
      <c r="F5" s="19"/>
      <c r="G5" s="19"/>
      <c r="H5" s="19"/>
      <c r="I5" s="19"/>
      <c r="J5" s="19"/>
      <c r="K5" s="19"/>
      <c r="L5" s="29"/>
      <c r="M5" s="5"/>
      <c r="N5" s="5"/>
      <c r="O5" s="3"/>
    </row>
    <row r="6" spans="1:15" ht="13.7" customHeight="1" x14ac:dyDescent="0.3">
      <c r="A6" s="3"/>
      <c r="B6" s="5"/>
      <c r="C6" s="12"/>
      <c r="D6" s="7"/>
      <c r="E6" s="7"/>
      <c r="F6" s="7"/>
      <c r="G6" s="7"/>
      <c r="H6" s="7"/>
      <c r="I6" s="7"/>
      <c r="J6" s="7"/>
      <c r="K6" s="7"/>
      <c r="L6" s="29"/>
      <c r="M6" s="5"/>
      <c r="N6" s="5"/>
      <c r="O6" s="3"/>
    </row>
    <row r="7" spans="1:15" s="3" customFormat="1" ht="42.75" customHeight="1" x14ac:dyDescent="0.4">
      <c r="B7" s="5"/>
      <c r="C7" s="30" t="s">
        <v>13</v>
      </c>
      <c r="D7" s="13"/>
      <c r="E7" s="13"/>
      <c r="F7" s="13"/>
      <c r="G7" s="13"/>
      <c r="H7" s="13"/>
      <c r="I7" s="13"/>
      <c r="J7" s="13"/>
      <c r="K7" s="13"/>
      <c r="L7" s="29"/>
      <c r="M7" s="5"/>
      <c r="N7" s="5"/>
    </row>
    <row r="8" spans="1:15" s="3" customFormat="1" ht="36.75" customHeight="1" x14ac:dyDescent="0.3">
      <c r="B8" s="5"/>
      <c r="C8" s="92" t="s">
        <v>39</v>
      </c>
      <c r="D8" s="93"/>
      <c r="E8" s="93"/>
      <c r="F8" s="93"/>
      <c r="G8" s="93"/>
      <c r="H8" s="93"/>
      <c r="I8" s="93"/>
      <c r="J8" s="93"/>
      <c r="K8" s="93"/>
      <c r="L8" s="93"/>
      <c r="M8" s="5"/>
      <c r="N8" s="5"/>
    </row>
    <row r="9" spans="1:15" s="3" customFormat="1" ht="45" customHeight="1" x14ac:dyDescent="0.4">
      <c r="B9" s="5"/>
      <c r="C9" s="30" t="s">
        <v>14</v>
      </c>
      <c r="D9" s="14"/>
      <c r="E9" s="14"/>
      <c r="F9" s="14"/>
      <c r="G9" s="14"/>
      <c r="H9" s="14"/>
      <c r="I9" s="14"/>
      <c r="J9" s="14"/>
      <c r="K9" s="14"/>
      <c r="L9" s="5"/>
      <c r="M9" s="5"/>
      <c r="N9" s="5"/>
    </row>
    <row r="10" spans="1:15" s="3" customFormat="1" ht="18" customHeight="1" x14ac:dyDescent="0.35">
      <c r="B10" s="5"/>
      <c r="C10" s="27" t="s">
        <v>15</v>
      </c>
      <c r="D10" s="14"/>
      <c r="E10" s="14"/>
      <c r="F10" s="14"/>
      <c r="G10" s="14"/>
      <c r="H10" s="14"/>
      <c r="I10" s="14"/>
      <c r="J10" s="14"/>
      <c r="K10" s="14"/>
      <c r="L10" s="5"/>
      <c r="M10" s="5"/>
      <c r="N10" s="5"/>
    </row>
    <row r="11" spans="1:15" s="3" customFormat="1" ht="18" customHeight="1" x14ac:dyDescent="0.35">
      <c r="B11" s="5"/>
      <c r="C11" s="27" t="s">
        <v>16</v>
      </c>
      <c r="D11" s="14"/>
      <c r="E11" s="14"/>
      <c r="F11" s="14"/>
      <c r="G11" s="14"/>
      <c r="H11" s="14"/>
      <c r="I11" s="14"/>
      <c r="J11" s="14"/>
      <c r="K11" s="14"/>
      <c r="L11" s="5"/>
      <c r="M11" s="5"/>
      <c r="N11" s="5"/>
    </row>
    <row r="12" spans="1:15" s="3" customFormat="1" ht="9" customHeight="1" x14ac:dyDescent="0.35">
      <c r="B12" s="5"/>
      <c r="C12" s="27"/>
      <c r="D12" s="14"/>
      <c r="E12" s="14"/>
      <c r="F12" s="14"/>
      <c r="G12" s="14"/>
      <c r="H12" s="14"/>
      <c r="I12" s="14"/>
      <c r="J12" s="14"/>
      <c r="K12" s="14"/>
      <c r="L12" s="5"/>
      <c r="M12" s="5"/>
      <c r="N12" s="5"/>
    </row>
    <row r="13" spans="1:15" s="3" customFormat="1" x14ac:dyDescent="0.3">
      <c r="B13" s="5"/>
      <c r="C13" s="11"/>
      <c r="D13" s="14"/>
      <c r="E13" s="14"/>
      <c r="F13" s="14"/>
      <c r="G13" s="14"/>
      <c r="H13" s="14"/>
      <c r="I13" s="14"/>
      <c r="J13" s="14"/>
      <c r="K13" s="14"/>
      <c r="L13" s="5"/>
      <c r="M13" s="5"/>
      <c r="N13" s="5"/>
    </row>
    <row r="14" spans="1:15" s="3" customFormat="1" ht="45.95" customHeight="1" x14ac:dyDescent="0.3">
      <c r="B14" s="5"/>
      <c r="C14" s="11"/>
      <c r="D14" s="14"/>
      <c r="E14" s="14"/>
      <c r="F14" s="14"/>
      <c r="G14" s="14"/>
      <c r="H14" s="14"/>
      <c r="I14" s="14"/>
      <c r="J14" s="14"/>
      <c r="K14" s="14"/>
      <c r="L14" s="5"/>
      <c r="M14" s="5"/>
      <c r="N14" s="5"/>
    </row>
    <row r="15" spans="1:15" s="3" customFormat="1" x14ac:dyDescent="0.3">
      <c r="B15" s="5"/>
      <c r="C15" s="11"/>
      <c r="D15" s="31" t="s">
        <v>11</v>
      </c>
      <c r="E15" s="97"/>
      <c r="F15" s="98"/>
      <c r="G15" s="99"/>
      <c r="H15" s="44"/>
      <c r="I15" s="44"/>
      <c r="J15" s="14"/>
      <c r="K15" s="14"/>
      <c r="L15" s="5"/>
      <c r="M15" s="5"/>
      <c r="N15" s="5"/>
    </row>
    <row r="16" spans="1:15" s="3" customFormat="1" x14ac:dyDescent="0.3">
      <c r="B16" s="5"/>
      <c r="C16" s="11"/>
      <c r="D16" s="31"/>
      <c r="E16" s="14"/>
      <c r="F16" s="14"/>
      <c r="G16" s="43"/>
      <c r="H16" s="44"/>
      <c r="I16" s="44"/>
      <c r="J16" s="14"/>
      <c r="K16" s="14"/>
      <c r="L16" s="5"/>
      <c r="M16" s="5"/>
      <c r="N16" s="5"/>
    </row>
    <row r="17" spans="2:14" s="3" customFormat="1" x14ac:dyDescent="0.3">
      <c r="B17" s="5"/>
      <c r="C17" s="11"/>
      <c r="D17" s="65" t="s">
        <v>27</v>
      </c>
      <c r="E17" s="65"/>
      <c r="F17" s="64"/>
      <c r="G17" s="63"/>
      <c r="H17" s="44"/>
      <c r="I17" s="44"/>
      <c r="J17" s="14"/>
      <c r="K17" s="14"/>
      <c r="L17" s="5"/>
      <c r="M17" s="5"/>
      <c r="N17" s="5"/>
    </row>
    <row r="18" spans="2:14" s="3" customFormat="1" ht="30" x14ac:dyDescent="0.3">
      <c r="B18" s="5"/>
      <c r="C18" s="11"/>
      <c r="D18" s="75" t="s">
        <v>28</v>
      </c>
      <c r="E18" s="77" t="s">
        <v>19</v>
      </c>
      <c r="F18" s="77" t="s">
        <v>20</v>
      </c>
      <c r="G18" s="78" t="s">
        <v>26</v>
      </c>
      <c r="H18" s="44"/>
      <c r="I18" s="44"/>
      <c r="J18" s="14"/>
      <c r="K18" s="14"/>
      <c r="L18" s="5"/>
      <c r="M18" s="5"/>
      <c r="N18" s="5"/>
    </row>
    <row r="19" spans="2:14" s="3" customFormat="1" x14ac:dyDescent="0.3">
      <c r="B19" s="5"/>
      <c r="C19" s="11"/>
      <c r="D19" s="76" t="s">
        <v>22</v>
      </c>
      <c r="E19" s="70"/>
      <c r="F19" s="70"/>
      <c r="G19" s="79"/>
      <c r="H19" s="44"/>
      <c r="I19" s="44"/>
      <c r="J19" s="14"/>
      <c r="K19" s="14"/>
      <c r="L19" s="5"/>
      <c r="M19" s="5"/>
      <c r="N19" s="5"/>
    </row>
    <row r="20" spans="2:14" s="3" customFormat="1" x14ac:dyDescent="0.3">
      <c r="B20" s="5"/>
      <c r="C20" s="11"/>
      <c r="D20" s="76" t="s">
        <v>23</v>
      </c>
      <c r="E20" s="70"/>
      <c r="F20" s="70"/>
      <c r="G20" s="72"/>
      <c r="H20" s="44"/>
      <c r="I20" s="44"/>
      <c r="J20" s="14"/>
      <c r="K20" s="14"/>
      <c r="L20" s="5"/>
      <c r="M20" s="5"/>
      <c r="N20" s="5"/>
    </row>
    <row r="21" spans="2:14" s="3" customFormat="1" x14ac:dyDescent="0.3">
      <c r="B21" s="5"/>
      <c r="C21" s="11"/>
      <c r="D21" s="31"/>
      <c r="E21" s="14"/>
      <c r="F21" s="14"/>
      <c r="G21" s="80"/>
      <c r="H21" s="44"/>
      <c r="I21" s="44"/>
      <c r="J21" s="14"/>
      <c r="K21" s="14"/>
      <c r="L21" s="5"/>
      <c r="M21" s="5"/>
      <c r="N21" s="5"/>
    </row>
    <row r="22" spans="2:14" s="3" customFormat="1" x14ac:dyDescent="0.3">
      <c r="B22" s="5"/>
      <c r="C22" s="11"/>
      <c r="D22" s="65" t="s">
        <v>24</v>
      </c>
      <c r="E22" s="65"/>
      <c r="F22" s="64"/>
      <c r="G22" s="63"/>
      <c r="H22" s="44"/>
      <c r="I22" s="44"/>
      <c r="J22" s="14"/>
      <c r="K22" s="14"/>
      <c r="L22" s="5"/>
      <c r="M22" s="5"/>
      <c r="N22" s="5"/>
    </row>
    <row r="23" spans="2:14" s="3" customFormat="1" ht="30" x14ac:dyDescent="0.3">
      <c r="B23" s="5"/>
      <c r="C23" s="11"/>
      <c r="D23" s="75" t="s">
        <v>25</v>
      </c>
      <c r="E23" s="77" t="s">
        <v>19</v>
      </c>
      <c r="F23" s="77" t="s">
        <v>20</v>
      </c>
      <c r="G23" s="78" t="s">
        <v>17</v>
      </c>
      <c r="H23" s="44"/>
      <c r="I23" s="44"/>
      <c r="J23" s="14"/>
      <c r="K23" s="14"/>
      <c r="L23" s="5"/>
      <c r="M23" s="5"/>
      <c r="N23" s="5"/>
    </row>
    <row r="24" spans="2:14" s="3" customFormat="1" x14ac:dyDescent="0.3">
      <c r="B24" s="5"/>
      <c r="C24" s="11"/>
      <c r="D24" s="76" t="s">
        <v>22</v>
      </c>
      <c r="E24" s="70"/>
      <c r="F24" s="70"/>
      <c r="G24" s="66"/>
      <c r="H24" s="44"/>
      <c r="I24" s="44"/>
      <c r="J24" s="73" t="str">
        <f>IF(AND(ISNUMBER(I26),I26&gt;0),I26/300,"")</f>
        <v/>
      </c>
      <c r="K24" s="14"/>
      <c r="L24" s="5"/>
      <c r="M24" s="5"/>
      <c r="N24" s="5"/>
    </row>
    <row r="25" spans="2:14" s="3" customFormat="1" x14ac:dyDescent="0.3">
      <c r="B25" s="5"/>
      <c r="C25" s="11"/>
      <c r="D25" s="76" t="s">
        <v>23</v>
      </c>
      <c r="E25" s="70"/>
      <c r="F25" s="70"/>
      <c r="G25" s="72"/>
      <c r="H25" s="44"/>
      <c r="I25" s="44"/>
      <c r="J25" s="89" t="s">
        <v>32</v>
      </c>
      <c r="K25" s="14"/>
      <c r="L25" s="5"/>
      <c r="M25" s="5"/>
      <c r="N25" s="5"/>
    </row>
    <row r="26" spans="2:14" s="3" customFormat="1" x14ac:dyDescent="0.3">
      <c r="B26" s="5"/>
      <c r="C26" s="11"/>
      <c r="D26" s="7"/>
      <c r="E26" s="71"/>
      <c r="F26" s="71"/>
      <c r="G26" s="71"/>
      <c r="H26" s="44"/>
      <c r="I26" s="44"/>
      <c r="J26" s="14"/>
      <c r="K26" s="14"/>
      <c r="L26" s="5"/>
      <c r="M26" s="5"/>
      <c r="N26" s="5"/>
    </row>
    <row r="27" spans="2:14" s="3" customFormat="1" x14ac:dyDescent="0.3">
      <c r="B27" s="5"/>
      <c r="C27" s="11"/>
      <c r="D27" s="7"/>
      <c r="E27" s="86" t="s">
        <v>33</v>
      </c>
      <c r="F27" s="82">
        <v>5</v>
      </c>
      <c r="G27" s="87" t="s">
        <v>34</v>
      </c>
      <c r="H27" s="44"/>
      <c r="I27" s="44"/>
      <c r="J27" s="14"/>
      <c r="K27" s="14"/>
      <c r="L27" s="5"/>
      <c r="M27" s="5"/>
      <c r="N27" s="5"/>
    </row>
    <row r="28" spans="2:14" s="3" customFormat="1" x14ac:dyDescent="0.3">
      <c r="B28" s="5"/>
      <c r="C28" s="11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</row>
    <row r="29" spans="2:14" s="3" customFormat="1" x14ac:dyDescent="0.3">
      <c r="B29" s="5"/>
      <c r="C29" s="11"/>
      <c r="D29" s="31" t="s">
        <v>12</v>
      </c>
      <c r="E29" s="15"/>
      <c r="F29" s="15"/>
      <c r="G29" s="15"/>
      <c r="H29" s="7"/>
      <c r="I29" s="31" t="s">
        <v>1</v>
      </c>
      <c r="J29" s="5"/>
      <c r="K29" s="7"/>
      <c r="L29" s="7"/>
      <c r="M29" s="7"/>
      <c r="N29" s="5"/>
    </row>
    <row r="30" spans="2:14" s="3" customFormat="1" ht="45" x14ac:dyDescent="0.3">
      <c r="B30" s="5"/>
      <c r="C30" s="51"/>
      <c r="D30" s="8" t="s">
        <v>0</v>
      </c>
      <c r="E30" s="59" t="s">
        <v>19</v>
      </c>
      <c r="F30" s="59" t="s">
        <v>20</v>
      </c>
      <c r="G30" s="9" t="s">
        <v>18</v>
      </c>
      <c r="H30" s="52"/>
      <c r="I30" s="9" t="s">
        <v>30</v>
      </c>
      <c r="J30" s="9" t="s">
        <v>35</v>
      </c>
      <c r="K30" s="52"/>
      <c r="L30" s="60" t="s">
        <v>21</v>
      </c>
      <c r="M30" s="9" t="s">
        <v>38</v>
      </c>
      <c r="N30" s="5"/>
    </row>
    <row r="31" spans="2:14" s="3" customFormat="1" x14ac:dyDescent="0.3">
      <c r="B31" s="5"/>
      <c r="C31" s="47">
        <v>1</v>
      </c>
      <c r="D31" s="1"/>
      <c r="E31" s="2"/>
      <c r="F31" s="2"/>
      <c r="G31" s="58">
        <v>1</v>
      </c>
      <c r="H31" s="7"/>
      <c r="I31" s="20"/>
      <c r="J31" s="20"/>
      <c r="K31" s="7"/>
      <c r="L31" s="21"/>
      <c r="M31" s="20"/>
      <c r="N31" s="5"/>
    </row>
    <row r="32" spans="2:14" s="3" customFormat="1" x14ac:dyDescent="0.3">
      <c r="B32" s="5"/>
      <c r="C32" s="47">
        <v>2</v>
      </c>
      <c r="D32" s="1"/>
      <c r="E32" s="2"/>
      <c r="F32" s="2"/>
      <c r="G32" s="58">
        <v>1</v>
      </c>
      <c r="H32" s="7"/>
      <c r="I32" s="20"/>
      <c r="J32" s="20"/>
      <c r="K32" s="7"/>
      <c r="L32" s="21"/>
      <c r="M32" s="20"/>
      <c r="N32" s="5"/>
    </row>
    <row r="33" spans="1:15" s="3" customFormat="1" x14ac:dyDescent="0.3">
      <c r="B33" s="5"/>
      <c r="C33" s="47">
        <v>3</v>
      </c>
      <c r="D33" s="1"/>
      <c r="E33" s="2"/>
      <c r="F33" s="2"/>
      <c r="G33" s="58">
        <v>1</v>
      </c>
      <c r="H33" s="7"/>
      <c r="I33" s="20"/>
      <c r="J33" s="20"/>
      <c r="K33" s="7"/>
      <c r="L33" s="21"/>
      <c r="M33" s="20"/>
      <c r="N33" s="5"/>
    </row>
    <row r="34" spans="1:15" s="3" customFormat="1" x14ac:dyDescent="0.3">
      <c r="B34" s="5"/>
      <c r="C34" s="11"/>
      <c r="D34" s="15"/>
      <c r="E34" s="15"/>
      <c r="F34" s="15"/>
      <c r="G34" s="15"/>
      <c r="H34" s="15"/>
      <c r="I34" s="15"/>
      <c r="J34" s="15"/>
      <c r="K34" s="15"/>
      <c r="L34" s="5"/>
      <c r="M34" s="5"/>
      <c r="N34" s="5"/>
    </row>
    <row r="35" spans="1:15" s="3" customFormat="1" x14ac:dyDescent="0.3">
      <c r="B35" s="5"/>
      <c r="C35" s="11"/>
      <c r="D35" s="15"/>
      <c r="E35" s="15"/>
      <c r="F35" s="15"/>
      <c r="G35" s="15"/>
      <c r="H35" s="15"/>
      <c r="I35" s="15"/>
      <c r="J35" s="15"/>
      <c r="K35" s="15"/>
      <c r="L35" s="5"/>
      <c r="M35" s="5"/>
      <c r="N35" s="5"/>
    </row>
    <row r="36" spans="1:15" s="3" customFormat="1" x14ac:dyDescent="0.3">
      <c r="B36" s="5"/>
      <c r="C36" s="11"/>
      <c r="D36" s="15"/>
      <c r="E36" s="15"/>
      <c r="F36" s="15"/>
      <c r="G36" s="15"/>
      <c r="H36" s="15"/>
      <c r="I36" s="15"/>
      <c r="J36" s="15"/>
      <c r="K36" s="15"/>
      <c r="L36" s="5"/>
      <c r="M36" s="5"/>
      <c r="N36" s="5"/>
    </row>
    <row r="37" spans="1:15" s="3" customFormat="1" x14ac:dyDescent="0.3">
      <c r="B37" s="5"/>
      <c r="C37" s="11"/>
      <c r="D37" s="15"/>
      <c r="E37" s="15"/>
      <c r="F37" s="15"/>
      <c r="G37" s="15"/>
      <c r="H37" s="15"/>
      <c r="I37" s="15"/>
      <c r="J37" s="15"/>
      <c r="K37" s="15"/>
      <c r="L37" s="5"/>
      <c r="M37" s="5"/>
      <c r="N37" s="5"/>
    </row>
    <row r="38" spans="1:15" s="3" customFormat="1" x14ac:dyDescent="0.3">
      <c r="B38" s="5"/>
      <c r="C38" s="11"/>
      <c r="D38" s="15"/>
      <c r="E38" s="15"/>
      <c r="F38" s="15"/>
      <c r="G38" s="15"/>
      <c r="H38" s="15"/>
      <c r="I38" s="15"/>
      <c r="J38" s="15"/>
      <c r="K38" s="15"/>
      <c r="L38" s="5"/>
      <c r="M38" s="5"/>
      <c r="N38" s="5"/>
    </row>
    <row r="39" spans="1:15" s="3" customFormat="1" x14ac:dyDescent="0.3">
      <c r="B39" s="5"/>
      <c r="C39" s="11"/>
      <c r="D39" s="15"/>
      <c r="E39" s="15"/>
      <c r="F39" s="15"/>
      <c r="G39" s="15"/>
      <c r="H39" s="15"/>
      <c r="I39" s="15"/>
      <c r="J39" s="15"/>
      <c r="K39" s="15"/>
      <c r="L39" s="5"/>
      <c r="M39" s="5"/>
      <c r="N39" s="5"/>
    </row>
    <row r="40" spans="1:15" s="3" customFormat="1" x14ac:dyDescent="0.3">
      <c r="B40" s="5"/>
      <c r="C40" s="11"/>
      <c r="D40" s="15"/>
      <c r="E40" s="15"/>
      <c r="F40" s="15"/>
      <c r="G40" s="15"/>
      <c r="H40" s="15"/>
      <c r="I40" s="15"/>
      <c r="J40" s="15"/>
      <c r="K40" s="15"/>
      <c r="L40" s="5"/>
      <c r="M40" s="5"/>
      <c r="N40" s="5"/>
    </row>
    <row r="41" spans="1:15" s="16" customFormat="1" ht="24.95" customHeight="1" x14ac:dyDescent="0.4">
      <c r="B41" s="17"/>
      <c r="C41" s="32" t="s">
        <v>5</v>
      </c>
      <c r="D41" s="22"/>
      <c r="E41" s="22"/>
      <c r="F41" s="22"/>
      <c r="G41" s="22"/>
      <c r="H41" s="24"/>
      <c r="I41" s="24"/>
      <c r="J41" s="24"/>
      <c r="K41" s="24"/>
      <c r="L41" s="23"/>
      <c r="M41" s="17"/>
      <c r="N41" s="17"/>
    </row>
    <row r="42" spans="1:15" s="55" customFormat="1" ht="24.2" customHeight="1" x14ac:dyDescent="0.35">
      <c r="A42" s="16"/>
      <c r="B42" s="17"/>
      <c r="C42" s="33" t="s">
        <v>6</v>
      </c>
      <c r="D42" s="24"/>
      <c r="E42" s="24"/>
      <c r="F42" s="24"/>
      <c r="G42" s="24"/>
      <c r="H42" s="35"/>
      <c r="I42" s="24"/>
      <c r="J42" s="35"/>
      <c r="K42" s="35"/>
      <c r="L42" s="24"/>
      <c r="M42" s="18"/>
      <c r="N42" s="18"/>
      <c r="O42" s="16"/>
    </row>
    <row r="43" spans="1:15" s="55" customFormat="1" ht="36" customHeight="1" x14ac:dyDescent="0.3">
      <c r="A43" s="16"/>
      <c r="B43" s="17"/>
      <c r="C43" s="94" t="s">
        <v>7</v>
      </c>
      <c r="D43" s="95"/>
      <c r="E43" s="96"/>
      <c r="F43" s="96"/>
      <c r="G43" s="35"/>
      <c r="H43" s="35"/>
      <c r="I43" s="61" t="s">
        <v>8</v>
      </c>
      <c r="J43" s="35"/>
      <c r="K43" s="36"/>
      <c r="L43" s="18"/>
      <c r="M43" s="18"/>
      <c r="N43" s="56"/>
    </row>
    <row r="44" spans="1:15" s="55" customFormat="1" ht="30.95" customHeight="1" x14ac:dyDescent="0.35">
      <c r="A44" s="16"/>
      <c r="B44" s="17"/>
      <c r="C44" s="95"/>
      <c r="D44" s="95"/>
      <c r="E44" s="96"/>
      <c r="F44" s="96"/>
      <c r="G44" s="41"/>
      <c r="H44" s="25"/>
      <c r="I44" s="37"/>
      <c r="J44" s="25"/>
      <c r="K44" s="37"/>
      <c r="L44" s="18"/>
      <c r="M44" s="18"/>
      <c r="N44" s="56"/>
    </row>
    <row r="45" spans="1:15" s="55" customFormat="1" ht="30.95" customHeight="1" x14ac:dyDescent="0.35">
      <c r="A45" s="16"/>
      <c r="B45" s="17"/>
      <c r="C45" s="25" t="s">
        <v>2</v>
      </c>
      <c r="D45" s="25"/>
      <c r="E45" s="25"/>
      <c r="F45" s="25"/>
      <c r="G45" s="41"/>
      <c r="H45" s="25"/>
      <c r="I45" s="37"/>
      <c r="J45" s="25"/>
      <c r="K45" s="37"/>
      <c r="L45" s="18"/>
      <c r="M45" s="18"/>
      <c r="N45" s="56"/>
    </row>
    <row r="46" spans="1:15" s="55" customFormat="1" ht="16.7" customHeight="1" x14ac:dyDescent="0.35">
      <c r="A46" s="16"/>
      <c r="B46" s="17"/>
      <c r="C46" s="26" t="s">
        <v>9</v>
      </c>
      <c r="D46" s="25"/>
      <c r="E46" s="25"/>
      <c r="F46" s="25"/>
      <c r="G46" s="41"/>
      <c r="H46" s="25"/>
      <c r="I46" s="36" t="s">
        <v>40</v>
      </c>
      <c r="J46" s="25"/>
      <c r="K46" s="36"/>
      <c r="L46" s="18"/>
      <c r="M46" s="18"/>
      <c r="N46" s="56"/>
    </row>
    <row r="47" spans="1:15" s="55" customFormat="1" ht="16.7" customHeight="1" x14ac:dyDescent="0.35">
      <c r="A47" s="16"/>
      <c r="B47" s="17"/>
      <c r="C47" s="38" t="s">
        <v>10</v>
      </c>
      <c r="D47" s="25"/>
      <c r="E47" s="25"/>
      <c r="F47" s="25"/>
      <c r="G47" s="41"/>
      <c r="H47" s="25"/>
      <c r="I47" s="36" t="s">
        <v>41</v>
      </c>
      <c r="J47" s="25"/>
      <c r="K47" s="36"/>
      <c r="L47" s="18"/>
      <c r="M47" s="18"/>
      <c r="N47" s="56"/>
    </row>
    <row r="48" spans="1:15" ht="16.7" customHeight="1" x14ac:dyDescent="0.35">
      <c r="A48" s="16"/>
      <c r="B48" s="17"/>
      <c r="C48" s="38" t="s">
        <v>3</v>
      </c>
      <c r="D48" s="27"/>
      <c r="E48" s="27"/>
      <c r="F48" s="27"/>
      <c r="G48" s="7"/>
      <c r="H48" s="27"/>
      <c r="I48" s="36" t="s">
        <v>4</v>
      </c>
      <c r="J48" s="27"/>
      <c r="K48" s="36"/>
      <c r="L48" s="18"/>
      <c r="M48" s="18"/>
      <c r="N48" s="56"/>
    </row>
    <row r="49" spans="1:15" ht="16.7" customHeight="1" x14ac:dyDescent="0.35">
      <c r="A49" s="16"/>
      <c r="B49" s="17"/>
      <c r="C49" s="38"/>
      <c r="D49" s="27"/>
      <c r="E49" s="27"/>
      <c r="F49" s="27"/>
      <c r="G49" s="7"/>
      <c r="H49" s="27"/>
      <c r="I49" s="27"/>
      <c r="J49" s="27"/>
      <c r="K49" s="7"/>
      <c r="L49" s="4"/>
      <c r="M49" s="18"/>
      <c r="N49" s="38" t="s">
        <v>45</v>
      </c>
    </row>
    <row r="50" spans="1:15" ht="16.7" customHeight="1" x14ac:dyDescent="0.35">
      <c r="A50" s="16"/>
      <c r="B50" s="17"/>
      <c r="C50" s="38"/>
      <c r="D50" s="27"/>
      <c r="E50" s="27"/>
      <c r="F50" s="27"/>
      <c r="G50" s="27"/>
      <c r="H50" s="27"/>
      <c r="I50" s="27"/>
      <c r="J50" s="27"/>
      <c r="K50" s="27"/>
      <c r="L50" s="39"/>
      <c r="M50" s="18"/>
      <c r="N50" s="18"/>
      <c r="O50" s="16"/>
    </row>
    <row r="51" spans="1:15" s="16" customFormat="1" ht="9.1999999999999993" customHeight="1" x14ac:dyDescent="0.35">
      <c r="B51" s="17"/>
      <c r="C51" s="28"/>
      <c r="D51" s="28"/>
      <c r="E51" s="28"/>
      <c r="F51" s="28"/>
      <c r="G51" s="28"/>
      <c r="H51" s="28"/>
      <c r="I51" s="28"/>
      <c r="J51" s="28"/>
      <c r="K51" s="28"/>
      <c r="L51" s="34"/>
      <c r="M51" s="17"/>
      <c r="N51" s="17"/>
    </row>
    <row r="52" spans="1:15" s="16" customFormat="1" ht="399.95" customHeight="1" x14ac:dyDescent="0.3"/>
  </sheetData>
  <sheetProtection password="8E71" sheet="1" objects="1" scenarios="1"/>
  <mergeCells count="3">
    <mergeCell ref="C8:L8"/>
    <mergeCell ref="C43:F44"/>
    <mergeCell ref="E15:G15"/>
  </mergeCells>
  <phoneticPr fontId="0" type="noConversion"/>
  <dataValidations count="3">
    <dataValidation allowBlank="1" sqref="C45 D45:F50 D34:G42 C34:C41 M34:M65536 H34:L41 C52:K65536 G50:K50 I49 J44:J49 H44:H49 L51:L65536 K44:K45 L43:L48 I44:I45 E29:G29 C47:C50 J26:J27 K9:K27 C1:C29 L5:L7 L1:L2 M1:IV28 D9:I14 A1:B1048576 D1:K7 L9:L28 N29:IV65536 J9:J23"/>
    <dataValidation type="decimal" allowBlank="1" showErrorMessage="1" error="Enter numeric values only" sqref="L31:L33 E31:G33">
      <formula1>0</formula1>
      <formula2>10000</formula2>
    </dataValidation>
    <dataValidation allowBlank="1" showInputMessage="1" sqref="D22:G22 E24:G27 E19:G20 D17:G17 J24:J25"/>
  </dataValidations>
  <hyperlinks>
    <hyperlink ref="I48" r:id="rId1" display="mailto:info@megazyme.com"/>
    <hyperlink ref="I43" r:id="rId2"/>
    <hyperlink ref="I47" r:id="rId3"/>
    <hyperlink ref="I46" r:id="rId4"/>
  </hyperlinks>
  <pageMargins left="0.59055118110236227" right="0.59055118110236227" top="0.59055118110236227" bottom="0.98425196850393704" header="0.51181102362204722" footer="0.51181102362204722"/>
  <pageSetup paperSize="9" scale="72" orientation="portrait" horizontalDpi="360" verticalDpi="360" r:id="rId5"/>
  <headerFooter alignWithMargins="0">
    <oddFooter>&amp;LPrinted on &amp;D, Page &amp;P of &amp;N</oddFooter>
  </headerFooter>
  <rowBreaks count="1" manualBreakCount="1">
    <brk id="50" min="1" max="15" man="1"/>
  </rowBreaks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4"/>
  <sheetViews>
    <sheetView zoomScaleNormal="100" workbookViewId="0">
      <selection activeCell="J10" sqref="J10"/>
    </sheetView>
  </sheetViews>
  <sheetFormatPr defaultColWidth="12.28515625" defaultRowHeight="15" x14ac:dyDescent="0.3"/>
  <cols>
    <col min="1" max="1" width="1.7109375" style="42" customWidth="1"/>
    <col min="2" max="2" width="5.7109375" style="42" customWidth="1"/>
    <col min="3" max="3" width="4.7109375" style="42" customWidth="1"/>
    <col min="4" max="4" width="16.28515625" style="42" customWidth="1"/>
    <col min="5" max="7" width="11.42578125" style="42" customWidth="1"/>
    <col min="8" max="8" width="11.42578125" style="42" hidden="1" customWidth="1"/>
    <col min="9" max="9" width="6" style="42" customWidth="1"/>
    <col min="10" max="10" width="11.42578125" style="42" customWidth="1"/>
    <col min="11" max="12" width="11.42578125" style="42" hidden="1" customWidth="1"/>
    <col min="13" max="13" width="11.42578125" style="42" customWidth="1"/>
    <col min="14" max="14" width="6" style="42" customWidth="1"/>
    <col min="15" max="15" width="11.42578125" style="42" customWidth="1"/>
    <col min="16" max="16" width="11.42578125" style="42" hidden="1" customWidth="1"/>
    <col min="17" max="17" width="11.42578125" style="42" customWidth="1"/>
    <col min="18" max="18" width="5.42578125" style="42" customWidth="1"/>
    <col min="19" max="19" width="78.140625" style="42" customWidth="1"/>
    <col min="20" max="16384" width="12.28515625" style="42"/>
  </cols>
  <sheetData>
    <row r="1" spans="1:18" ht="7.7" customHeight="1" x14ac:dyDescent="0.3">
      <c r="A1" s="3"/>
      <c r="B1" s="3"/>
      <c r="C1" s="3"/>
      <c r="D1" s="3"/>
      <c r="E1" s="3"/>
      <c r="F1" s="3"/>
      <c r="G1" s="3"/>
      <c r="H1" s="3"/>
    </row>
    <row r="2" spans="1:18" ht="105.75" customHeight="1" x14ac:dyDescent="0.3">
      <c r="A2" s="3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7"/>
      <c r="R2" s="7"/>
    </row>
    <row r="3" spans="1:18" ht="15" customHeight="1" x14ac:dyDescent="0.3">
      <c r="A3" s="3"/>
      <c r="B3" s="5"/>
      <c r="C3" s="5"/>
      <c r="D3" s="5"/>
      <c r="E3" s="5"/>
      <c r="F3" s="5"/>
      <c r="G3" s="5"/>
      <c r="H3" s="5"/>
      <c r="I3" s="5"/>
      <c r="J3" s="5"/>
      <c r="K3" s="5"/>
      <c r="L3" s="7"/>
      <c r="M3" s="7"/>
      <c r="N3" s="5"/>
      <c r="O3" s="5"/>
      <c r="P3" s="5"/>
      <c r="Q3" s="7"/>
      <c r="R3" s="7"/>
    </row>
    <row r="4" spans="1:18" x14ac:dyDescent="0.3">
      <c r="A4" s="3"/>
      <c r="B4" s="5"/>
      <c r="C4" s="31"/>
      <c r="D4" s="31" t="s">
        <v>11</v>
      </c>
      <c r="E4" s="100"/>
      <c r="F4" s="101"/>
      <c r="G4" s="102"/>
      <c r="H4" s="43"/>
      <c r="I4" s="44"/>
      <c r="J4" s="44"/>
      <c r="K4" s="44"/>
      <c r="L4" s="7"/>
      <c r="M4" s="7"/>
      <c r="N4" s="5"/>
      <c r="O4" s="5"/>
      <c r="P4" s="5"/>
      <c r="Q4" s="7"/>
      <c r="R4" s="7"/>
    </row>
    <row r="5" spans="1:18" ht="15.2" customHeight="1" x14ac:dyDescent="0.3">
      <c r="A5" s="3"/>
      <c r="B5" s="5"/>
      <c r="C5" s="5"/>
      <c r="D5" s="5"/>
      <c r="E5" s="5"/>
      <c r="F5" s="5"/>
      <c r="G5" s="5"/>
      <c r="H5" s="5"/>
      <c r="I5" s="5"/>
      <c r="J5" s="5"/>
      <c r="K5" s="5"/>
      <c r="L5" s="7"/>
      <c r="M5" s="7"/>
      <c r="N5" s="5"/>
      <c r="O5" s="5"/>
      <c r="P5" s="5"/>
      <c r="Q5" s="7"/>
      <c r="R5" s="7"/>
    </row>
    <row r="6" spans="1:18" ht="15.2" customHeight="1" x14ac:dyDescent="0.3">
      <c r="A6" s="3"/>
      <c r="B6" s="5"/>
      <c r="C6" s="5"/>
      <c r="D6" s="31" t="s">
        <v>27</v>
      </c>
      <c r="E6" s="31"/>
      <c r="F6" s="4"/>
      <c r="G6" s="5"/>
      <c r="H6" s="7"/>
      <c r="I6" s="5"/>
      <c r="J6" s="5"/>
      <c r="K6" s="5"/>
      <c r="L6" s="7"/>
      <c r="M6" s="7"/>
      <c r="N6" s="5"/>
      <c r="O6" s="5"/>
      <c r="P6" s="5"/>
      <c r="Q6" s="7"/>
      <c r="R6" s="7"/>
    </row>
    <row r="7" spans="1:18" ht="30" x14ac:dyDescent="0.3">
      <c r="A7" s="3"/>
      <c r="B7" s="5"/>
      <c r="C7" s="5"/>
      <c r="D7" s="75" t="s">
        <v>28</v>
      </c>
      <c r="E7" s="84" t="s">
        <v>19</v>
      </c>
      <c r="F7" s="84" t="s">
        <v>20</v>
      </c>
      <c r="G7" s="78" t="s">
        <v>44</v>
      </c>
      <c r="H7" s="7"/>
      <c r="I7" s="5"/>
      <c r="J7" s="81"/>
      <c r="K7" s="81"/>
      <c r="L7" s="81"/>
      <c r="M7" s="81"/>
      <c r="N7" s="81"/>
      <c r="O7" s="81"/>
      <c r="P7" s="5"/>
      <c r="Q7" s="7"/>
      <c r="R7" s="7"/>
    </row>
    <row r="8" spans="1:18" ht="15.2" customHeight="1" x14ac:dyDescent="0.3">
      <c r="A8" s="3"/>
      <c r="B8" s="5"/>
      <c r="C8" s="5"/>
      <c r="D8" s="76" t="s">
        <v>22</v>
      </c>
      <c r="E8" s="70"/>
      <c r="F8" s="70"/>
      <c r="G8" s="83" t="str">
        <f>H10</f>
        <v/>
      </c>
      <c r="H8" s="46" t="str">
        <f>IF(OR(ISBLANK(E8),ISBLANK(F8)),"",F8-E8)</f>
        <v/>
      </c>
      <c r="I8" s="5"/>
      <c r="J8" s="5"/>
      <c r="K8" s="5"/>
      <c r="L8" s="7"/>
      <c r="M8" s="7"/>
      <c r="N8" s="5"/>
      <c r="O8" s="5"/>
      <c r="P8" s="5"/>
      <c r="Q8" s="7"/>
      <c r="R8" s="7"/>
    </row>
    <row r="9" spans="1:18" ht="15.2" customHeight="1" x14ac:dyDescent="0.3">
      <c r="A9" s="3"/>
      <c r="B9" s="5"/>
      <c r="C9" s="5"/>
      <c r="D9" s="76" t="s">
        <v>23</v>
      </c>
      <c r="E9" s="70"/>
      <c r="F9" s="70"/>
      <c r="G9" s="15"/>
      <c r="H9" s="46" t="str">
        <f>IF(OR(ISBLANK(E9),ISBLANK(F9)),"",F9-E9)</f>
        <v/>
      </c>
      <c r="I9" s="5"/>
      <c r="J9" s="5"/>
      <c r="K9" s="5"/>
      <c r="L9" s="7"/>
      <c r="M9" s="7"/>
      <c r="N9" s="5"/>
      <c r="O9" s="5"/>
      <c r="P9" s="5"/>
      <c r="Q9" s="7"/>
      <c r="R9" s="7"/>
    </row>
    <row r="10" spans="1:18" ht="15.2" customHeight="1" x14ac:dyDescent="0.3">
      <c r="A10" s="3"/>
      <c r="B10" s="5"/>
      <c r="C10" s="5"/>
      <c r="D10" s="7"/>
      <c r="E10" s="15"/>
      <c r="F10" s="15"/>
      <c r="G10" s="7"/>
      <c r="H10" s="85" t="str">
        <f>IF(COUNT(H8,H9)=0,"",AVERAGE(H8,H9))</f>
        <v/>
      </c>
      <c r="I10" s="5"/>
      <c r="J10" s="5"/>
      <c r="K10" s="5"/>
      <c r="L10" s="7"/>
      <c r="M10" s="7"/>
      <c r="N10" s="5"/>
      <c r="O10" s="5"/>
      <c r="P10" s="5"/>
      <c r="Q10" s="7"/>
      <c r="R10" s="7"/>
    </row>
    <row r="11" spans="1:18" ht="15.2" customHeight="1" x14ac:dyDescent="0.3">
      <c r="A11" s="3"/>
      <c r="B11" s="5"/>
      <c r="C11" s="5"/>
      <c r="D11" s="5"/>
      <c r="E11" s="5"/>
      <c r="F11" s="5"/>
      <c r="G11" s="5"/>
      <c r="H11" s="5"/>
      <c r="I11" s="5"/>
      <c r="J11" s="5"/>
      <c r="K11" s="5"/>
      <c r="L11" s="7"/>
      <c r="M11" s="7"/>
      <c r="N11" s="5"/>
      <c r="O11" s="5"/>
      <c r="P11" s="5"/>
      <c r="Q11" s="7"/>
      <c r="R11" s="7"/>
    </row>
    <row r="12" spans="1:18" x14ac:dyDescent="0.3">
      <c r="A12" s="3"/>
      <c r="B12" s="5"/>
      <c r="C12" s="7"/>
      <c r="D12" s="31" t="s">
        <v>24</v>
      </c>
      <c r="E12" s="31"/>
      <c r="F12" s="4"/>
      <c r="G12" s="5"/>
      <c r="H12" s="7"/>
      <c r="I12" s="5"/>
      <c r="J12" s="40"/>
      <c r="K12" s="40"/>
      <c r="L12" s="40"/>
      <c r="M12" s="68"/>
      <c r="N12" s="7"/>
      <c r="O12" s="69"/>
      <c r="P12" s="69"/>
      <c r="Q12" s="7"/>
      <c r="R12" s="7"/>
    </row>
    <row r="13" spans="1:18" ht="30" x14ac:dyDescent="0.3">
      <c r="A13" s="3"/>
      <c r="B13" s="5"/>
      <c r="C13" s="7"/>
      <c r="D13" s="75" t="s">
        <v>25</v>
      </c>
      <c r="E13" s="84" t="s">
        <v>19</v>
      </c>
      <c r="F13" s="84" t="s">
        <v>20</v>
      </c>
      <c r="G13" s="78" t="s">
        <v>43</v>
      </c>
      <c r="H13" s="7"/>
      <c r="I13" s="7"/>
      <c r="J13" s="103"/>
      <c r="K13" s="103"/>
      <c r="L13" s="103"/>
      <c r="M13" s="103"/>
      <c r="N13" s="103"/>
      <c r="O13" s="103"/>
      <c r="P13" s="69"/>
      <c r="Q13" s="7"/>
      <c r="R13" s="7"/>
    </row>
    <row r="14" spans="1:18" x14ac:dyDescent="0.3">
      <c r="A14" s="3"/>
      <c r="B14" s="5"/>
      <c r="C14" s="7"/>
      <c r="D14" s="76" t="s">
        <v>22</v>
      </c>
      <c r="E14" s="70"/>
      <c r="F14" s="70"/>
      <c r="G14" s="83" t="str">
        <f>H16</f>
        <v/>
      </c>
      <c r="H14" s="46" t="str">
        <f>IF(OR(ISBLANK(E14),ISBLANK(F14)),"",F14-E14)</f>
        <v/>
      </c>
      <c r="I14" s="7"/>
      <c r="J14" s="88" t="str">
        <f>H17</f>
        <v/>
      </c>
      <c r="K14" s="74"/>
      <c r="L14" s="74"/>
      <c r="M14" s="74"/>
      <c r="N14" s="74"/>
      <c r="O14" s="74"/>
      <c r="P14" s="69"/>
      <c r="Q14" s="7"/>
      <c r="R14" s="7"/>
    </row>
    <row r="15" spans="1:18" x14ac:dyDescent="0.3">
      <c r="A15" s="3"/>
      <c r="B15" s="5"/>
      <c r="C15" s="7"/>
      <c r="D15" s="76" t="s">
        <v>23</v>
      </c>
      <c r="E15" s="70"/>
      <c r="F15" s="70"/>
      <c r="G15" s="15"/>
      <c r="H15" s="46" t="str">
        <f>IF(OR(ISBLANK(E15),ISBLANK(F15)),"",F15-E15)</f>
        <v/>
      </c>
      <c r="I15" s="7"/>
      <c r="J15" s="89" t="s">
        <v>32</v>
      </c>
      <c r="K15" s="74"/>
      <c r="L15" s="74"/>
      <c r="M15" s="74"/>
      <c r="N15" s="74"/>
      <c r="O15" s="74"/>
      <c r="P15" s="69"/>
      <c r="Q15" s="7"/>
      <c r="R15" s="7"/>
    </row>
    <row r="16" spans="1:18" x14ac:dyDescent="0.3">
      <c r="A16" s="3"/>
      <c r="B16" s="5"/>
      <c r="C16" s="7"/>
      <c r="D16" s="7"/>
      <c r="E16" s="15"/>
      <c r="F16" s="15"/>
      <c r="G16" s="15"/>
      <c r="H16" s="85" t="str">
        <f>IF(COUNT(H14,H15)=0,"",AVERAGE(H14,H15))</f>
        <v/>
      </c>
      <c r="I16" s="15"/>
      <c r="J16" s="7"/>
      <c r="K16" s="5"/>
      <c r="L16" s="5"/>
      <c r="M16" s="5"/>
      <c r="N16" s="5"/>
      <c r="O16" s="5"/>
      <c r="P16" s="5"/>
      <c r="Q16" s="7"/>
      <c r="R16" s="7"/>
    </row>
    <row r="17" spans="1:18" x14ac:dyDescent="0.3">
      <c r="A17" s="3"/>
      <c r="B17" s="5"/>
      <c r="C17" s="7"/>
      <c r="D17" s="7"/>
      <c r="E17" s="86" t="s">
        <v>33</v>
      </c>
      <c r="F17" s="82">
        <v>5</v>
      </c>
      <c r="G17" s="87" t="s">
        <v>34</v>
      </c>
      <c r="H17" s="85" t="str">
        <f>IF(OR($H$10="",COUNT(H14,H15)=0),"",(AVERAGE(H14,H15)-$H$10)/F17)</f>
        <v/>
      </c>
      <c r="I17" s="15"/>
      <c r="J17" s="5"/>
      <c r="K17" s="5"/>
      <c r="L17" s="5"/>
      <c r="M17" s="5"/>
      <c r="N17" s="5"/>
      <c r="O17" s="5"/>
      <c r="P17" s="5"/>
      <c r="Q17" s="7"/>
      <c r="R17" s="7"/>
    </row>
    <row r="18" spans="1:18" x14ac:dyDescent="0.3">
      <c r="A18" s="3"/>
      <c r="B18" s="5"/>
      <c r="C18" s="7"/>
      <c r="D18" s="67"/>
      <c r="E18" s="90"/>
      <c r="F18" s="40"/>
      <c r="G18" s="40"/>
      <c r="H18" s="40"/>
      <c r="I18" s="7"/>
      <c r="J18" s="40"/>
      <c r="K18" s="40"/>
      <c r="L18" s="40"/>
      <c r="M18" s="68"/>
      <c r="N18" s="7"/>
      <c r="O18" s="69"/>
      <c r="P18" s="69"/>
      <c r="Q18" s="7"/>
      <c r="R18" s="7"/>
    </row>
    <row r="19" spans="1:18" x14ac:dyDescent="0.3">
      <c r="A19" s="3"/>
      <c r="B19" s="5"/>
      <c r="C19" s="48"/>
      <c r="D19" s="31" t="s">
        <v>12</v>
      </c>
      <c r="E19" s="7"/>
      <c r="F19" s="5"/>
      <c r="G19" s="5"/>
      <c r="H19" s="5"/>
      <c r="I19" s="7"/>
      <c r="J19" s="31" t="s">
        <v>1</v>
      </c>
      <c r="K19" s="31"/>
      <c r="L19" s="5"/>
      <c r="M19" s="5"/>
      <c r="N19" s="7"/>
      <c r="O19" s="7"/>
      <c r="P19" s="5"/>
      <c r="Q19" s="7"/>
      <c r="R19" s="7"/>
    </row>
    <row r="20" spans="1:18" s="53" customFormat="1" ht="45" x14ac:dyDescent="0.3">
      <c r="A20" s="49"/>
      <c r="B20" s="50"/>
      <c r="C20" s="51"/>
      <c r="D20" s="8" t="s">
        <v>0</v>
      </c>
      <c r="E20" s="91" t="s">
        <v>19</v>
      </c>
      <c r="F20" s="91" t="s">
        <v>20</v>
      </c>
      <c r="G20" s="9" t="s">
        <v>18</v>
      </c>
      <c r="H20" s="45" t="s">
        <v>29</v>
      </c>
      <c r="I20" s="52"/>
      <c r="J20" s="9" t="s">
        <v>42</v>
      </c>
      <c r="K20" s="45" t="s">
        <v>37</v>
      </c>
      <c r="L20" s="57" t="s">
        <v>36</v>
      </c>
      <c r="M20" s="9" t="s">
        <v>35</v>
      </c>
      <c r="N20" s="52"/>
      <c r="O20" s="9" t="s">
        <v>21</v>
      </c>
      <c r="P20" s="57" t="s">
        <v>31</v>
      </c>
      <c r="Q20" s="9" t="s">
        <v>38</v>
      </c>
      <c r="R20" s="52"/>
    </row>
    <row r="21" spans="1:18" x14ac:dyDescent="0.3">
      <c r="A21" s="3"/>
      <c r="B21" s="5"/>
      <c r="C21" s="47">
        <v>1</v>
      </c>
      <c r="D21" s="1"/>
      <c r="E21" s="2"/>
      <c r="F21" s="2"/>
      <c r="G21" s="58">
        <v>1</v>
      </c>
      <c r="H21" s="46" t="str">
        <f t="shared" ref="H21:H60" si="0">IF(OR($H$10="",ISBLANK(A1_Sample),ISBLANK(A2_sample)),"",(A2_sample-A1_Sample)-$H$10)</f>
        <v/>
      </c>
      <c r="I21" s="7"/>
      <c r="J21" s="20" t="str">
        <f>H21</f>
        <v/>
      </c>
      <c r="K21" s="54" t="e">
        <f>(Change_absorbance_TSO2/Factor)*Dilution____fold</f>
        <v>#VALUE!</v>
      </c>
      <c r="L21" s="46" t="str">
        <f>IF(OR(ISBLANK(Dilution____fold),ISERROR(Concentration__mg_L),Change_absorbance_TSO2="",Dilution____fold=0),"",Concentration__mg_L)</f>
        <v/>
      </c>
      <c r="M21" s="20" t="str">
        <f>L21</f>
        <v/>
      </c>
      <c r="N21" s="7"/>
      <c r="O21" s="21"/>
      <c r="P21" s="46" t="str">
        <f t="shared" ref="P21:P60" si="1">IF(OR((Concentration__mg_L_TSO2=""),ISBLANK(Concentration__gL)),"",(Concentration__mg_L_TSO2*100/Concentration__gL))</f>
        <v/>
      </c>
      <c r="Q21" s="20" t="str">
        <f t="shared" ref="Q21:Q60" si="2">P21</f>
        <v/>
      </c>
      <c r="R21" s="7"/>
    </row>
    <row r="22" spans="1:18" x14ac:dyDescent="0.3">
      <c r="A22" s="3"/>
      <c r="B22" s="5"/>
      <c r="C22" s="47">
        <v>2</v>
      </c>
      <c r="D22" s="1"/>
      <c r="E22" s="2"/>
      <c r="F22" s="2"/>
      <c r="G22" s="58">
        <v>1</v>
      </c>
      <c r="H22" s="46" t="str">
        <f t="shared" si="0"/>
        <v/>
      </c>
      <c r="I22" s="7"/>
      <c r="J22" s="20" t="str">
        <f t="shared" ref="J22:J60" si="3">H22</f>
        <v/>
      </c>
      <c r="K22" s="54" t="e">
        <f>(Change_absorbance_TSO2/Factor)*Dilution____fold</f>
        <v>#VALUE!</v>
      </c>
      <c r="L22" s="46" t="str">
        <f t="shared" ref="L22:L60" si="4">IF(OR(ISBLANK(Dilution____fold),ISERROR(Concentration__mg_L),Change_absorbance_TSO2="",Dilution____fold=0),"",Concentration__mg_L)</f>
        <v/>
      </c>
      <c r="M22" s="20" t="str">
        <f t="shared" ref="M22:M60" si="5">L22</f>
        <v/>
      </c>
      <c r="N22" s="7"/>
      <c r="O22" s="21"/>
      <c r="P22" s="46" t="str">
        <f t="shared" si="1"/>
        <v/>
      </c>
      <c r="Q22" s="20" t="str">
        <f t="shared" si="2"/>
        <v/>
      </c>
      <c r="R22" s="7"/>
    </row>
    <row r="23" spans="1:18" x14ac:dyDescent="0.3">
      <c r="A23" s="3"/>
      <c r="B23" s="5"/>
      <c r="C23" s="47">
        <v>3</v>
      </c>
      <c r="D23" s="1"/>
      <c r="E23" s="2"/>
      <c r="F23" s="2"/>
      <c r="G23" s="58">
        <v>1</v>
      </c>
      <c r="H23" s="46" t="str">
        <f t="shared" si="0"/>
        <v/>
      </c>
      <c r="I23" s="7"/>
      <c r="J23" s="20" t="str">
        <f t="shared" si="3"/>
        <v/>
      </c>
      <c r="K23" s="54" t="e">
        <f>(Change_absorbance_TSO2/Factor)*Dilution____fold</f>
        <v>#VALUE!</v>
      </c>
      <c r="L23" s="46" t="str">
        <f t="shared" si="4"/>
        <v/>
      </c>
      <c r="M23" s="20" t="str">
        <f t="shared" si="5"/>
        <v/>
      </c>
      <c r="N23" s="7"/>
      <c r="O23" s="21"/>
      <c r="P23" s="46" t="str">
        <f t="shared" si="1"/>
        <v/>
      </c>
      <c r="Q23" s="20" t="str">
        <f t="shared" si="2"/>
        <v/>
      </c>
      <c r="R23" s="7"/>
    </row>
    <row r="24" spans="1:18" x14ac:dyDescent="0.3">
      <c r="A24" s="3"/>
      <c r="B24" s="5"/>
      <c r="C24" s="47">
        <v>4</v>
      </c>
      <c r="D24" s="1"/>
      <c r="E24" s="2"/>
      <c r="F24" s="2"/>
      <c r="G24" s="58">
        <v>1</v>
      </c>
      <c r="H24" s="46" t="str">
        <f t="shared" si="0"/>
        <v/>
      </c>
      <c r="I24" s="7"/>
      <c r="J24" s="20" t="str">
        <f t="shared" si="3"/>
        <v/>
      </c>
      <c r="K24" s="54" t="e">
        <f>(Change_absorbance_TSO2/Factor)*Dilution____fold</f>
        <v>#VALUE!</v>
      </c>
      <c r="L24" s="46" t="str">
        <f t="shared" si="4"/>
        <v/>
      </c>
      <c r="M24" s="20" t="str">
        <f t="shared" si="5"/>
        <v/>
      </c>
      <c r="N24" s="7"/>
      <c r="O24" s="21"/>
      <c r="P24" s="46" t="str">
        <f t="shared" si="1"/>
        <v/>
      </c>
      <c r="Q24" s="20" t="str">
        <f t="shared" si="2"/>
        <v/>
      </c>
      <c r="R24" s="7"/>
    </row>
    <row r="25" spans="1:18" x14ac:dyDescent="0.3">
      <c r="A25" s="3"/>
      <c r="B25" s="5"/>
      <c r="C25" s="47">
        <v>5</v>
      </c>
      <c r="D25" s="1"/>
      <c r="E25" s="2"/>
      <c r="F25" s="2"/>
      <c r="G25" s="58">
        <v>1</v>
      </c>
      <c r="H25" s="46" t="str">
        <f t="shared" si="0"/>
        <v/>
      </c>
      <c r="I25" s="7"/>
      <c r="J25" s="20" t="str">
        <f t="shared" si="3"/>
        <v/>
      </c>
      <c r="K25" s="54" t="e">
        <f>(Change_absorbance_TSO2/Factor)*Dilution____fold</f>
        <v>#VALUE!</v>
      </c>
      <c r="L25" s="46" t="str">
        <f t="shared" si="4"/>
        <v/>
      </c>
      <c r="M25" s="20" t="str">
        <f t="shared" si="5"/>
        <v/>
      </c>
      <c r="N25" s="7"/>
      <c r="O25" s="21"/>
      <c r="P25" s="46" t="str">
        <f t="shared" si="1"/>
        <v/>
      </c>
      <c r="Q25" s="20" t="str">
        <f t="shared" si="2"/>
        <v/>
      </c>
      <c r="R25" s="7"/>
    </row>
    <row r="26" spans="1:18" x14ac:dyDescent="0.3">
      <c r="A26" s="3"/>
      <c r="B26" s="5"/>
      <c r="C26" s="47">
        <v>6</v>
      </c>
      <c r="D26" s="1"/>
      <c r="E26" s="2"/>
      <c r="F26" s="2"/>
      <c r="G26" s="58">
        <v>1</v>
      </c>
      <c r="H26" s="46" t="str">
        <f t="shared" si="0"/>
        <v/>
      </c>
      <c r="I26" s="7"/>
      <c r="J26" s="20" t="str">
        <f t="shared" si="3"/>
        <v/>
      </c>
      <c r="K26" s="54" t="e">
        <f>(Change_absorbance_TSO2/Factor)*Dilution____fold</f>
        <v>#VALUE!</v>
      </c>
      <c r="L26" s="46" t="str">
        <f t="shared" si="4"/>
        <v/>
      </c>
      <c r="M26" s="20" t="str">
        <f t="shared" si="5"/>
        <v/>
      </c>
      <c r="N26" s="7"/>
      <c r="O26" s="21"/>
      <c r="P26" s="46" t="str">
        <f t="shared" si="1"/>
        <v/>
      </c>
      <c r="Q26" s="20" t="str">
        <f t="shared" si="2"/>
        <v/>
      </c>
      <c r="R26" s="7"/>
    </row>
    <row r="27" spans="1:18" x14ac:dyDescent="0.3">
      <c r="A27" s="3"/>
      <c r="B27" s="5"/>
      <c r="C27" s="47">
        <v>7</v>
      </c>
      <c r="D27" s="1"/>
      <c r="E27" s="2"/>
      <c r="F27" s="2"/>
      <c r="G27" s="58">
        <v>1</v>
      </c>
      <c r="H27" s="46" t="str">
        <f t="shared" si="0"/>
        <v/>
      </c>
      <c r="I27" s="7"/>
      <c r="J27" s="20" t="str">
        <f t="shared" si="3"/>
        <v/>
      </c>
      <c r="K27" s="54" t="e">
        <f>(Change_absorbance_TSO2/Factor)*Dilution____fold</f>
        <v>#VALUE!</v>
      </c>
      <c r="L27" s="46" t="str">
        <f t="shared" si="4"/>
        <v/>
      </c>
      <c r="M27" s="20" t="str">
        <f t="shared" si="5"/>
        <v/>
      </c>
      <c r="N27" s="7"/>
      <c r="O27" s="21"/>
      <c r="P27" s="46" t="str">
        <f t="shared" si="1"/>
        <v/>
      </c>
      <c r="Q27" s="20" t="str">
        <f t="shared" si="2"/>
        <v/>
      </c>
      <c r="R27" s="7"/>
    </row>
    <row r="28" spans="1:18" x14ac:dyDescent="0.3">
      <c r="A28" s="3"/>
      <c r="B28" s="5"/>
      <c r="C28" s="47">
        <v>8</v>
      </c>
      <c r="D28" s="1"/>
      <c r="E28" s="2"/>
      <c r="F28" s="2"/>
      <c r="G28" s="58">
        <v>1</v>
      </c>
      <c r="H28" s="46" t="str">
        <f t="shared" si="0"/>
        <v/>
      </c>
      <c r="I28" s="7"/>
      <c r="J28" s="20" t="str">
        <f t="shared" si="3"/>
        <v/>
      </c>
      <c r="K28" s="54" t="e">
        <f>(Change_absorbance_TSO2/Factor)*Dilution____fold</f>
        <v>#VALUE!</v>
      </c>
      <c r="L28" s="46" t="str">
        <f t="shared" si="4"/>
        <v/>
      </c>
      <c r="M28" s="20" t="str">
        <f t="shared" si="5"/>
        <v/>
      </c>
      <c r="N28" s="7"/>
      <c r="O28" s="21"/>
      <c r="P28" s="46" t="str">
        <f t="shared" si="1"/>
        <v/>
      </c>
      <c r="Q28" s="20" t="str">
        <f t="shared" si="2"/>
        <v/>
      </c>
      <c r="R28" s="7"/>
    </row>
    <row r="29" spans="1:18" x14ac:dyDescent="0.3">
      <c r="A29" s="3"/>
      <c r="B29" s="5"/>
      <c r="C29" s="47">
        <v>9</v>
      </c>
      <c r="D29" s="1"/>
      <c r="E29" s="2"/>
      <c r="F29" s="2"/>
      <c r="G29" s="58">
        <v>1</v>
      </c>
      <c r="H29" s="46" t="str">
        <f t="shared" si="0"/>
        <v/>
      </c>
      <c r="I29" s="7"/>
      <c r="J29" s="20" t="str">
        <f t="shared" si="3"/>
        <v/>
      </c>
      <c r="K29" s="54" t="e">
        <f>(Change_absorbance_TSO2/Factor)*Dilution____fold</f>
        <v>#VALUE!</v>
      </c>
      <c r="L29" s="46" t="str">
        <f t="shared" si="4"/>
        <v/>
      </c>
      <c r="M29" s="20" t="str">
        <f t="shared" si="5"/>
        <v/>
      </c>
      <c r="N29" s="7"/>
      <c r="O29" s="21"/>
      <c r="P29" s="46" t="str">
        <f t="shared" si="1"/>
        <v/>
      </c>
      <c r="Q29" s="20" t="str">
        <f t="shared" si="2"/>
        <v/>
      </c>
      <c r="R29" s="7"/>
    </row>
    <row r="30" spans="1:18" x14ac:dyDescent="0.3">
      <c r="A30" s="3"/>
      <c r="B30" s="5"/>
      <c r="C30" s="47">
        <v>10</v>
      </c>
      <c r="D30" s="1"/>
      <c r="E30" s="2"/>
      <c r="F30" s="2"/>
      <c r="G30" s="58">
        <v>1</v>
      </c>
      <c r="H30" s="46" t="str">
        <f t="shared" si="0"/>
        <v/>
      </c>
      <c r="I30" s="7"/>
      <c r="J30" s="20" t="str">
        <f t="shared" si="3"/>
        <v/>
      </c>
      <c r="K30" s="54" t="e">
        <f>(Change_absorbance_TSO2/Factor)*Dilution____fold</f>
        <v>#VALUE!</v>
      </c>
      <c r="L30" s="46" t="str">
        <f t="shared" si="4"/>
        <v/>
      </c>
      <c r="M30" s="20" t="str">
        <f t="shared" si="5"/>
        <v/>
      </c>
      <c r="N30" s="7"/>
      <c r="O30" s="21"/>
      <c r="P30" s="46" t="str">
        <f t="shared" si="1"/>
        <v/>
      </c>
      <c r="Q30" s="20" t="str">
        <f t="shared" si="2"/>
        <v/>
      </c>
      <c r="R30" s="7"/>
    </row>
    <row r="31" spans="1:18" x14ac:dyDescent="0.3">
      <c r="A31" s="3"/>
      <c r="B31" s="5"/>
      <c r="C31" s="47">
        <v>11</v>
      </c>
      <c r="D31" s="1"/>
      <c r="E31" s="2"/>
      <c r="F31" s="2"/>
      <c r="G31" s="58">
        <v>1</v>
      </c>
      <c r="H31" s="46" t="str">
        <f t="shared" si="0"/>
        <v/>
      </c>
      <c r="I31" s="7"/>
      <c r="J31" s="20" t="str">
        <f t="shared" si="3"/>
        <v/>
      </c>
      <c r="K31" s="54" t="e">
        <f>(Change_absorbance_TSO2/Factor)*Dilution____fold</f>
        <v>#VALUE!</v>
      </c>
      <c r="L31" s="46" t="str">
        <f t="shared" si="4"/>
        <v/>
      </c>
      <c r="M31" s="20" t="str">
        <f t="shared" si="5"/>
        <v/>
      </c>
      <c r="N31" s="7"/>
      <c r="O31" s="21"/>
      <c r="P31" s="46" t="str">
        <f t="shared" si="1"/>
        <v/>
      </c>
      <c r="Q31" s="20" t="str">
        <f t="shared" si="2"/>
        <v/>
      </c>
      <c r="R31" s="7"/>
    </row>
    <row r="32" spans="1:18" x14ac:dyDescent="0.3">
      <c r="A32" s="3"/>
      <c r="B32" s="5"/>
      <c r="C32" s="47">
        <v>12</v>
      </c>
      <c r="D32" s="1"/>
      <c r="E32" s="2"/>
      <c r="F32" s="2"/>
      <c r="G32" s="58">
        <v>1</v>
      </c>
      <c r="H32" s="46" t="str">
        <f t="shared" si="0"/>
        <v/>
      </c>
      <c r="I32" s="7"/>
      <c r="J32" s="20" t="str">
        <f t="shared" si="3"/>
        <v/>
      </c>
      <c r="K32" s="54" t="e">
        <f>(Change_absorbance_TSO2/Factor)*Dilution____fold</f>
        <v>#VALUE!</v>
      </c>
      <c r="L32" s="46" t="str">
        <f t="shared" si="4"/>
        <v/>
      </c>
      <c r="M32" s="20" t="str">
        <f t="shared" si="5"/>
        <v/>
      </c>
      <c r="N32" s="7"/>
      <c r="O32" s="21"/>
      <c r="P32" s="46" t="str">
        <f t="shared" si="1"/>
        <v/>
      </c>
      <c r="Q32" s="20" t="str">
        <f t="shared" si="2"/>
        <v/>
      </c>
      <c r="R32" s="7"/>
    </row>
    <row r="33" spans="1:18" x14ac:dyDescent="0.3">
      <c r="A33" s="3"/>
      <c r="B33" s="5"/>
      <c r="C33" s="47">
        <v>13</v>
      </c>
      <c r="D33" s="1"/>
      <c r="E33" s="2"/>
      <c r="F33" s="2"/>
      <c r="G33" s="58">
        <v>1</v>
      </c>
      <c r="H33" s="46" t="str">
        <f t="shared" si="0"/>
        <v/>
      </c>
      <c r="I33" s="7"/>
      <c r="J33" s="20" t="str">
        <f t="shared" si="3"/>
        <v/>
      </c>
      <c r="K33" s="54" t="e">
        <f>(Change_absorbance_TSO2/Factor)*Dilution____fold</f>
        <v>#VALUE!</v>
      </c>
      <c r="L33" s="46" t="str">
        <f t="shared" si="4"/>
        <v/>
      </c>
      <c r="M33" s="20" t="str">
        <f t="shared" si="5"/>
        <v/>
      </c>
      <c r="N33" s="7"/>
      <c r="O33" s="21"/>
      <c r="P33" s="46" t="str">
        <f t="shared" si="1"/>
        <v/>
      </c>
      <c r="Q33" s="20" t="str">
        <f t="shared" si="2"/>
        <v/>
      </c>
      <c r="R33" s="7"/>
    </row>
    <row r="34" spans="1:18" x14ac:dyDescent="0.3">
      <c r="A34" s="3"/>
      <c r="B34" s="5"/>
      <c r="C34" s="47">
        <v>14</v>
      </c>
      <c r="D34" s="1"/>
      <c r="E34" s="2"/>
      <c r="F34" s="2"/>
      <c r="G34" s="58">
        <v>1</v>
      </c>
      <c r="H34" s="46" t="str">
        <f t="shared" si="0"/>
        <v/>
      </c>
      <c r="I34" s="7"/>
      <c r="J34" s="20" t="str">
        <f t="shared" si="3"/>
        <v/>
      </c>
      <c r="K34" s="54" t="e">
        <f>(Change_absorbance_TSO2/Factor)*Dilution____fold</f>
        <v>#VALUE!</v>
      </c>
      <c r="L34" s="46" t="str">
        <f t="shared" si="4"/>
        <v/>
      </c>
      <c r="M34" s="20" t="str">
        <f t="shared" si="5"/>
        <v/>
      </c>
      <c r="N34" s="7"/>
      <c r="O34" s="21"/>
      <c r="P34" s="46" t="str">
        <f t="shared" si="1"/>
        <v/>
      </c>
      <c r="Q34" s="20" t="str">
        <f t="shared" si="2"/>
        <v/>
      </c>
      <c r="R34" s="7"/>
    </row>
    <row r="35" spans="1:18" x14ac:dyDescent="0.3">
      <c r="A35" s="3"/>
      <c r="B35" s="5"/>
      <c r="C35" s="47">
        <v>15</v>
      </c>
      <c r="D35" s="1"/>
      <c r="E35" s="2"/>
      <c r="F35" s="2"/>
      <c r="G35" s="58">
        <v>1</v>
      </c>
      <c r="H35" s="46" t="str">
        <f t="shared" si="0"/>
        <v/>
      </c>
      <c r="I35" s="7"/>
      <c r="J35" s="20" t="str">
        <f t="shared" si="3"/>
        <v/>
      </c>
      <c r="K35" s="54" t="e">
        <f>(Change_absorbance_TSO2/Factor)*Dilution____fold</f>
        <v>#VALUE!</v>
      </c>
      <c r="L35" s="46" t="str">
        <f t="shared" si="4"/>
        <v/>
      </c>
      <c r="M35" s="20" t="str">
        <f t="shared" si="5"/>
        <v/>
      </c>
      <c r="N35" s="7"/>
      <c r="O35" s="21"/>
      <c r="P35" s="46" t="str">
        <f t="shared" si="1"/>
        <v/>
      </c>
      <c r="Q35" s="20" t="str">
        <f t="shared" si="2"/>
        <v/>
      </c>
      <c r="R35" s="7"/>
    </row>
    <row r="36" spans="1:18" x14ac:dyDescent="0.3">
      <c r="A36" s="3"/>
      <c r="B36" s="5"/>
      <c r="C36" s="47">
        <v>16</v>
      </c>
      <c r="D36" s="1"/>
      <c r="E36" s="2"/>
      <c r="F36" s="2"/>
      <c r="G36" s="58">
        <v>1</v>
      </c>
      <c r="H36" s="46" t="str">
        <f t="shared" si="0"/>
        <v/>
      </c>
      <c r="I36" s="7"/>
      <c r="J36" s="20" t="str">
        <f t="shared" si="3"/>
        <v/>
      </c>
      <c r="K36" s="54" t="e">
        <f>(Change_absorbance_TSO2/Factor)*Dilution____fold</f>
        <v>#VALUE!</v>
      </c>
      <c r="L36" s="46" t="str">
        <f t="shared" si="4"/>
        <v/>
      </c>
      <c r="M36" s="20" t="str">
        <f t="shared" si="5"/>
        <v/>
      </c>
      <c r="N36" s="7"/>
      <c r="O36" s="21"/>
      <c r="P36" s="46" t="str">
        <f t="shared" si="1"/>
        <v/>
      </c>
      <c r="Q36" s="20" t="str">
        <f t="shared" si="2"/>
        <v/>
      </c>
      <c r="R36" s="7"/>
    </row>
    <row r="37" spans="1:18" x14ac:dyDescent="0.3">
      <c r="A37" s="3"/>
      <c r="B37" s="5"/>
      <c r="C37" s="47">
        <v>17</v>
      </c>
      <c r="D37" s="1"/>
      <c r="E37" s="2"/>
      <c r="F37" s="2"/>
      <c r="G37" s="58">
        <v>1</v>
      </c>
      <c r="H37" s="46" t="str">
        <f t="shared" si="0"/>
        <v/>
      </c>
      <c r="I37" s="7"/>
      <c r="J37" s="20" t="str">
        <f t="shared" si="3"/>
        <v/>
      </c>
      <c r="K37" s="54" t="e">
        <f>(Change_absorbance_TSO2/Factor)*Dilution____fold</f>
        <v>#VALUE!</v>
      </c>
      <c r="L37" s="46" t="str">
        <f t="shared" si="4"/>
        <v/>
      </c>
      <c r="M37" s="20" t="str">
        <f t="shared" si="5"/>
        <v/>
      </c>
      <c r="N37" s="7"/>
      <c r="O37" s="21"/>
      <c r="P37" s="46" t="str">
        <f t="shared" si="1"/>
        <v/>
      </c>
      <c r="Q37" s="20" t="str">
        <f t="shared" si="2"/>
        <v/>
      </c>
      <c r="R37" s="7"/>
    </row>
    <row r="38" spans="1:18" x14ac:dyDescent="0.3">
      <c r="A38" s="3"/>
      <c r="B38" s="5"/>
      <c r="C38" s="47">
        <v>18</v>
      </c>
      <c r="D38" s="1"/>
      <c r="E38" s="2"/>
      <c r="F38" s="2"/>
      <c r="G38" s="58">
        <v>1</v>
      </c>
      <c r="H38" s="46" t="str">
        <f t="shared" si="0"/>
        <v/>
      </c>
      <c r="I38" s="7"/>
      <c r="J38" s="20" t="str">
        <f t="shared" si="3"/>
        <v/>
      </c>
      <c r="K38" s="54" t="e">
        <f>(Change_absorbance_TSO2/Factor)*Dilution____fold</f>
        <v>#VALUE!</v>
      </c>
      <c r="L38" s="46" t="str">
        <f t="shared" si="4"/>
        <v/>
      </c>
      <c r="M38" s="20" t="str">
        <f t="shared" si="5"/>
        <v/>
      </c>
      <c r="N38" s="7"/>
      <c r="O38" s="21"/>
      <c r="P38" s="46" t="str">
        <f t="shared" si="1"/>
        <v/>
      </c>
      <c r="Q38" s="20" t="str">
        <f t="shared" si="2"/>
        <v/>
      </c>
      <c r="R38" s="7"/>
    </row>
    <row r="39" spans="1:18" x14ac:dyDescent="0.3">
      <c r="A39" s="3"/>
      <c r="B39" s="5"/>
      <c r="C39" s="47">
        <v>19</v>
      </c>
      <c r="D39" s="1"/>
      <c r="E39" s="2"/>
      <c r="F39" s="2"/>
      <c r="G39" s="58">
        <v>1</v>
      </c>
      <c r="H39" s="46" t="str">
        <f t="shared" si="0"/>
        <v/>
      </c>
      <c r="I39" s="7"/>
      <c r="J39" s="20" t="str">
        <f t="shared" si="3"/>
        <v/>
      </c>
      <c r="K39" s="54" t="e">
        <f>(Change_absorbance_TSO2/Factor)*Dilution____fold</f>
        <v>#VALUE!</v>
      </c>
      <c r="L39" s="46" t="str">
        <f t="shared" si="4"/>
        <v/>
      </c>
      <c r="M39" s="20" t="str">
        <f t="shared" si="5"/>
        <v/>
      </c>
      <c r="N39" s="7"/>
      <c r="O39" s="21"/>
      <c r="P39" s="46" t="str">
        <f t="shared" si="1"/>
        <v/>
      </c>
      <c r="Q39" s="20" t="str">
        <f t="shared" si="2"/>
        <v/>
      </c>
      <c r="R39" s="7"/>
    </row>
    <row r="40" spans="1:18" x14ac:dyDescent="0.3">
      <c r="A40" s="3"/>
      <c r="B40" s="5"/>
      <c r="C40" s="47">
        <v>20</v>
      </c>
      <c r="D40" s="1"/>
      <c r="E40" s="2"/>
      <c r="F40" s="2"/>
      <c r="G40" s="58">
        <v>1</v>
      </c>
      <c r="H40" s="46" t="str">
        <f t="shared" si="0"/>
        <v/>
      </c>
      <c r="I40" s="7"/>
      <c r="J40" s="20" t="str">
        <f t="shared" si="3"/>
        <v/>
      </c>
      <c r="K40" s="54" t="e">
        <f>(Change_absorbance_TSO2/Factor)*Dilution____fold</f>
        <v>#VALUE!</v>
      </c>
      <c r="L40" s="46" t="str">
        <f t="shared" si="4"/>
        <v/>
      </c>
      <c r="M40" s="20" t="str">
        <f t="shared" si="5"/>
        <v/>
      </c>
      <c r="N40" s="7"/>
      <c r="O40" s="21"/>
      <c r="P40" s="46" t="str">
        <f t="shared" si="1"/>
        <v/>
      </c>
      <c r="Q40" s="20" t="str">
        <f t="shared" si="2"/>
        <v/>
      </c>
      <c r="R40" s="7"/>
    </row>
    <row r="41" spans="1:18" x14ac:dyDescent="0.3">
      <c r="A41" s="3"/>
      <c r="B41" s="5"/>
      <c r="C41" s="47">
        <v>21</v>
      </c>
      <c r="D41" s="1"/>
      <c r="E41" s="2"/>
      <c r="F41" s="2"/>
      <c r="G41" s="58">
        <v>1</v>
      </c>
      <c r="H41" s="46" t="str">
        <f t="shared" si="0"/>
        <v/>
      </c>
      <c r="I41" s="7"/>
      <c r="J41" s="20" t="str">
        <f t="shared" si="3"/>
        <v/>
      </c>
      <c r="K41" s="54" t="e">
        <f>(Change_absorbance_TSO2/Factor)*Dilution____fold</f>
        <v>#VALUE!</v>
      </c>
      <c r="L41" s="46" t="str">
        <f t="shared" si="4"/>
        <v/>
      </c>
      <c r="M41" s="20" t="str">
        <f t="shared" si="5"/>
        <v/>
      </c>
      <c r="N41" s="7"/>
      <c r="O41" s="21"/>
      <c r="P41" s="46" t="str">
        <f t="shared" si="1"/>
        <v/>
      </c>
      <c r="Q41" s="20" t="str">
        <f t="shared" si="2"/>
        <v/>
      </c>
      <c r="R41" s="7"/>
    </row>
    <row r="42" spans="1:18" x14ac:dyDescent="0.3">
      <c r="A42" s="3"/>
      <c r="B42" s="5"/>
      <c r="C42" s="47">
        <v>22</v>
      </c>
      <c r="D42" s="1"/>
      <c r="E42" s="2"/>
      <c r="F42" s="2"/>
      <c r="G42" s="58">
        <v>1</v>
      </c>
      <c r="H42" s="46" t="str">
        <f t="shared" si="0"/>
        <v/>
      </c>
      <c r="I42" s="7"/>
      <c r="J42" s="20" t="str">
        <f t="shared" si="3"/>
        <v/>
      </c>
      <c r="K42" s="54" t="e">
        <f>(Change_absorbance_TSO2/Factor)*Dilution____fold</f>
        <v>#VALUE!</v>
      </c>
      <c r="L42" s="46" t="str">
        <f t="shared" si="4"/>
        <v/>
      </c>
      <c r="M42" s="20" t="str">
        <f t="shared" si="5"/>
        <v/>
      </c>
      <c r="N42" s="7"/>
      <c r="O42" s="21"/>
      <c r="P42" s="46" t="str">
        <f t="shared" si="1"/>
        <v/>
      </c>
      <c r="Q42" s="20" t="str">
        <f t="shared" si="2"/>
        <v/>
      </c>
      <c r="R42" s="7"/>
    </row>
    <row r="43" spans="1:18" x14ac:dyDescent="0.3">
      <c r="A43" s="3"/>
      <c r="B43" s="5"/>
      <c r="C43" s="47">
        <v>23</v>
      </c>
      <c r="D43" s="1"/>
      <c r="E43" s="2"/>
      <c r="F43" s="2"/>
      <c r="G43" s="58">
        <v>1</v>
      </c>
      <c r="H43" s="46" t="str">
        <f t="shared" si="0"/>
        <v/>
      </c>
      <c r="I43" s="7"/>
      <c r="J43" s="20" t="str">
        <f t="shared" si="3"/>
        <v/>
      </c>
      <c r="K43" s="54" t="e">
        <f>(Change_absorbance_TSO2/Factor)*Dilution____fold</f>
        <v>#VALUE!</v>
      </c>
      <c r="L43" s="46" t="str">
        <f t="shared" si="4"/>
        <v/>
      </c>
      <c r="M43" s="20" t="str">
        <f t="shared" si="5"/>
        <v/>
      </c>
      <c r="N43" s="7"/>
      <c r="O43" s="21"/>
      <c r="P43" s="46" t="str">
        <f t="shared" si="1"/>
        <v/>
      </c>
      <c r="Q43" s="20" t="str">
        <f t="shared" si="2"/>
        <v/>
      </c>
      <c r="R43" s="7"/>
    </row>
    <row r="44" spans="1:18" x14ac:dyDescent="0.3">
      <c r="A44" s="3"/>
      <c r="B44" s="5"/>
      <c r="C44" s="47">
        <v>24</v>
      </c>
      <c r="D44" s="1"/>
      <c r="E44" s="2"/>
      <c r="F44" s="2"/>
      <c r="G44" s="58">
        <v>1</v>
      </c>
      <c r="H44" s="46" t="str">
        <f t="shared" si="0"/>
        <v/>
      </c>
      <c r="I44" s="7"/>
      <c r="J44" s="20" t="str">
        <f t="shared" si="3"/>
        <v/>
      </c>
      <c r="K44" s="54" t="e">
        <f>(Change_absorbance_TSO2/Factor)*Dilution____fold</f>
        <v>#VALUE!</v>
      </c>
      <c r="L44" s="46" t="str">
        <f t="shared" si="4"/>
        <v/>
      </c>
      <c r="M44" s="20" t="str">
        <f t="shared" si="5"/>
        <v/>
      </c>
      <c r="N44" s="7"/>
      <c r="O44" s="21"/>
      <c r="P44" s="46" t="str">
        <f t="shared" si="1"/>
        <v/>
      </c>
      <c r="Q44" s="20" t="str">
        <f t="shared" si="2"/>
        <v/>
      </c>
      <c r="R44" s="7"/>
    </row>
    <row r="45" spans="1:18" x14ac:dyDescent="0.3">
      <c r="A45" s="3"/>
      <c r="B45" s="5"/>
      <c r="C45" s="47">
        <v>25</v>
      </c>
      <c r="D45" s="1"/>
      <c r="E45" s="2"/>
      <c r="F45" s="2"/>
      <c r="G45" s="58">
        <v>1</v>
      </c>
      <c r="H45" s="46" t="str">
        <f t="shared" si="0"/>
        <v/>
      </c>
      <c r="I45" s="7"/>
      <c r="J45" s="20" t="str">
        <f t="shared" si="3"/>
        <v/>
      </c>
      <c r="K45" s="54" t="e">
        <f>(Change_absorbance_TSO2/Factor)*Dilution____fold</f>
        <v>#VALUE!</v>
      </c>
      <c r="L45" s="46" t="str">
        <f t="shared" si="4"/>
        <v/>
      </c>
      <c r="M45" s="20" t="str">
        <f t="shared" si="5"/>
        <v/>
      </c>
      <c r="N45" s="7"/>
      <c r="O45" s="21"/>
      <c r="P45" s="46" t="str">
        <f t="shared" si="1"/>
        <v/>
      </c>
      <c r="Q45" s="20" t="str">
        <f t="shared" si="2"/>
        <v/>
      </c>
      <c r="R45" s="7"/>
    </row>
    <row r="46" spans="1:18" x14ac:dyDescent="0.3">
      <c r="A46" s="3"/>
      <c r="B46" s="5"/>
      <c r="C46" s="47">
        <v>26</v>
      </c>
      <c r="D46" s="1"/>
      <c r="E46" s="2"/>
      <c r="F46" s="2"/>
      <c r="G46" s="58">
        <v>1</v>
      </c>
      <c r="H46" s="46" t="str">
        <f t="shared" si="0"/>
        <v/>
      </c>
      <c r="I46" s="7"/>
      <c r="J46" s="20" t="str">
        <f t="shared" si="3"/>
        <v/>
      </c>
      <c r="K46" s="54" t="e">
        <f>(Change_absorbance_TSO2/Factor)*Dilution____fold</f>
        <v>#VALUE!</v>
      </c>
      <c r="L46" s="46" t="str">
        <f t="shared" si="4"/>
        <v/>
      </c>
      <c r="M46" s="20" t="str">
        <f t="shared" si="5"/>
        <v/>
      </c>
      <c r="N46" s="7"/>
      <c r="O46" s="21"/>
      <c r="P46" s="46" t="str">
        <f t="shared" si="1"/>
        <v/>
      </c>
      <c r="Q46" s="20" t="str">
        <f t="shared" si="2"/>
        <v/>
      </c>
      <c r="R46" s="7"/>
    </row>
    <row r="47" spans="1:18" x14ac:dyDescent="0.3">
      <c r="A47" s="3"/>
      <c r="B47" s="5"/>
      <c r="C47" s="47">
        <v>27</v>
      </c>
      <c r="D47" s="1"/>
      <c r="E47" s="2"/>
      <c r="F47" s="2"/>
      <c r="G47" s="58">
        <v>1</v>
      </c>
      <c r="H47" s="46" t="str">
        <f t="shared" si="0"/>
        <v/>
      </c>
      <c r="I47" s="7"/>
      <c r="J47" s="20" t="str">
        <f t="shared" si="3"/>
        <v/>
      </c>
      <c r="K47" s="54" t="e">
        <f>(Change_absorbance_TSO2/Factor)*Dilution____fold</f>
        <v>#VALUE!</v>
      </c>
      <c r="L47" s="46" t="str">
        <f t="shared" si="4"/>
        <v/>
      </c>
      <c r="M47" s="20" t="str">
        <f t="shared" si="5"/>
        <v/>
      </c>
      <c r="N47" s="7"/>
      <c r="O47" s="21"/>
      <c r="P47" s="46" t="str">
        <f t="shared" si="1"/>
        <v/>
      </c>
      <c r="Q47" s="20" t="str">
        <f t="shared" si="2"/>
        <v/>
      </c>
      <c r="R47" s="7"/>
    </row>
    <row r="48" spans="1:18" x14ac:dyDescent="0.3">
      <c r="A48" s="3"/>
      <c r="B48" s="5"/>
      <c r="C48" s="47">
        <v>28</v>
      </c>
      <c r="D48" s="1"/>
      <c r="E48" s="2"/>
      <c r="F48" s="2"/>
      <c r="G48" s="58">
        <v>1</v>
      </c>
      <c r="H48" s="46" t="str">
        <f t="shared" si="0"/>
        <v/>
      </c>
      <c r="I48" s="7"/>
      <c r="J48" s="20" t="str">
        <f t="shared" si="3"/>
        <v/>
      </c>
      <c r="K48" s="54" t="e">
        <f>(Change_absorbance_TSO2/Factor)*Dilution____fold</f>
        <v>#VALUE!</v>
      </c>
      <c r="L48" s="46" t="str">
        <f t="shared" si="4"/>
        <v/>
      </c>
      <c r="M48" s="20" t="str">
        <f t="shared" si="5"/>
        <v/>
      </c>
      <c r="N48" s="7"/>
      <c r="O48" s="21"/>
      <c r="P48" s="46" t="str">
        <f t="shared" si="1"/>
        <v/>
      </c>
      <c r="Q48" s="20" t="str">
        <f t="shared" si="2"/>
        <v/>
      </c>
      <c r="R48" s="7"/>
    </row>
    <row r="49" spans="1:18" x14ac:dyDescent="0.3">
      <c r="A49" s="3"/>
      <c r="B49" s="5"/>
      <c r="C49" s="47">
        <v>29</v>
      </c>
      <c r="D49" s="1"/>
      <c r="E49" s="2"/>
      <c r="F49" s="2"/>
      <c r="G49" s="58">
        <v>1</v>
      </c>
      <c r="H49" s="46" t="str">
        <f t="shared" si="0"/>
        <v/>
      </c>
      <c r="I49" s="7"/>
      <c r="J49" s="20" t="str">
        <f t="shared" si="3"/>
        <v/>
      </c>
      <c r="K49" s="54" t="e">
        <f>(Change_absorbance_TSO2/Factor)*Dilution____fold</f>
        <v>#VALUE!</v>
      </c>
      <c r="L49" s="46" t="str">
        <f t="shared" si="4"/>
        <v/>
      </c>
      <c r="M49" s="20" t="str">
        <f t="shared" si="5"/>
        <v/>
      </c>
      <c r="N49" s="7"/>
      <c r="O49" s="21"/>
      <c r="P49" s="46" t="str">
        <f t="shared" si="1"/>
        <v/>
      </c>
      <c r="Q49" s="20" t="str">
        <f t="shared" si="2"/>
        <v/>
      </c>
      <c r="R49" s="7"/>
    </row>
    <row r="50" spans="1:18" x14ac:dyDescent="0.3">
      <c r="A50" s="3"/>
      <c r="B50" s="5"/>
      <c r="C50" s="47">
        <v>30</v>
      </c>
      <c r="D50" s="1"/>
      <c r="E50" s="2"/>
      <c r="F50" s="2"/>
      <c r="G50" s="58">
        <v>1</v>
      </c>
      <c r="H50" s="46" t="str">
        <f t="shared" si="0"/>
        <v/>
      </c>
      <c r="I50" s="7"/>
      <c r="J50" s="20" t="str">
        <f t="shared" si="3"/>
        <v/>
      </c>
      <c r="K50" s="54" t="e">
        <f>(Change_absorbance_TSO2/Factor)*Dilution____fold</f>
        <v>#VALUE!</v>
      </c>
      <c r="L50" s="46" t="str">
        <f t="shared" si="4"/>
        <v/>
      </c>
      <c r="M50" s="20" t="str">
        <f t="shared" si="5"/>
        <v/>
      </c>
      <c r="N50" s="7"/>
      <c r="O50" s="21"/>
      <c r="P50" s="46" t="str">
        <f t="shared" si="1"/>
        <v/>
      </c>
      <c r="Q50" s="20" t="str">
        <f t="shared" si="2"/>
        <v/>
      </c>
      <c r="R50" s="7"/>
    </row>
    <row r="51" spans="1:18" x14ac:dyDescent="0.3">
      <c r="A51" s="3"/>
      <c r="B51" s="5"/>
      <c r="C51" s="47">
        <v>31</v>
      </c>
      <c r="D51" s="1"/>
      <c r="E51" s="2"/>
      <c r="F51" s="2"/>
      <c r="G51" s="58">
        <v>1</v>
      </c>
      <c r="H51" s="46" t="str">
        <f t="shared" si="0"/>
        <v/>
      </c>
      <c r="I51" s="7"/>
      <c r="J51" s="20" t="str">
        <f t="shared" si="3"/>
        <v/>
      </c>
      <c r="K51" s="54" t="e">
        <f>(Change_absorbance_TSO2/Factor)*Dilution____fold</f>
        <v>#VALUE!</v>
      </c>
      <c r="L51" s="46" t="str">
        <f t="shared" si="4"/>
        <v/>
      </c>
      <c r="M51" s="20" t="str">
        <f t="shared" si="5"/>
        <v/>
      </c>
      <c r="N51" s="7"/>
      <c r="O51" s="21"/>
      <c r="P51" s="46" t="str">
        <f t="shared" si="1"/>
        <v/>
      </c>
      <c r="Q51" s="20" t="str">
        <f t="shared" si="2"/>
        <v/>
      </c>
      <c r="R51" s="7"/>
    </row>
    <row r="52" spans="1:18" x14ac:dyDescent="0.3">
      <c r="A52" s="3"/>
      <c r="B52" s="5"/>
      <c r="C52" s="47">
        <v>32</v>
      </c>
      <c r="D52" s="1"/>
      <c r="E52" s="2"/>
      <c r="F52" s="2"/>
      <c r="G52" s="58">
        <v>1</v>
      </c>
      <c r="H52" s="46" t="str">
        <f t="shared" si="0"/>
        <v/>
      </c>
      <c r="I52" s="7"/>
      <c r="J52" s="20" t="str">
        <f t="shared" si="3"/>
        <v/>
      </c>
      <c r="K52" s="54" t="e">
        <f>(Change_absorbance_TSO2/Factor)*Dilution____fold</f>
        <v>#VALUE!</v>
      </c>
      <c r="L52" s="46" t="str">
        <f t="shared" si="4"/>
        <v/>
      </c>
      <c r="M52" s="20" t="str">
        <f t="shared" si="5"/>
        <v/>
      </c>
      <c r="N52" s="7"/>
      <c r="O52" s="21"/>
      <c r="P52" s="46" t="str">
        <f t="shared" si="1"/>
        <v/>
      </c>
      <c r="Q52" s="20" t="str">
        <f t="shared" si="2"/>
        <v/>
      </c>
      <c r="R52" s="7"/>
    </row>
    <row r="53" spans="1:18" x14ac:dyDescent="0.3">
      <c r="A53" s="3"/>
      <c r="B53" s="5"/>
      <c r="C53" s="47">
        <v>33</v>
      </c>
      <c r="D53" s="1"/>
      <c r="E53" s="2"/>
      <c r="F53" s="2"/>
      <c r="G53" s="58">
        <v>1</v>
      </c>
      <c r="H53" s="46" t="str">
        <f t="shared" si="0"/>
        <v/>
      </c>
      <c r="I53" s="7"/>
      <c r="J53" s="20" t="str">
        <f t="shared" si="3"/>
        <v/>
      </c>
      <c r="K53" s="54" t="e">
        <f>(Change_absorbance_TSO2/Factor)*Dilution____fold</f>
        <v>#VALUE!</v>
      </c>
      <c r="L53" s="46" t="str">
        <f t="shared" si="4"/>
        <v/>
      </c>
      <c r="M53" s="20" t="str">
        <f t="shared" si="5"/>
        <v/>
      </c>
      <c r="N53" s="7"/>
      <c r="O53" s="21"/>
      <c r="P53" s="46" t="str">
        <f t="shared" si="1"/>
        <v/>
      </c>
      <c r="Q53" s="20" t="str">
        <f t="shared" si="2"/>
        <v/>
      </c>
      <c r="R53" s="7"/>
    </row>
    <row r="54" spans="1:18" x14ac:dyDescent="0.3">
      <c r="A54" s="3"/>
      <c r="B54" s="5"/>
      <c r="C54" s="47">
        <v>34</v>
      </c>
      <c r="D54" s="1"/>
      <c r="E54" s="2"/>
      <c r="F54" s="2"/>
      <c r="G54" s="58">
        <v>1</v>
      </c>
      <c r="H54" s="46" t="str">
        <f t="shared" si="0"/>
        <v/>
      </c>
      <c r="I54" s="7"/>
      <c r="J54" s="20" t="str">
        <f t="shared" si="3"/>
        <v/>
      </c>
      <c r="K54" s="54" t="e">
        <f>(Change_absorbance_TSO2/Factor)*Dilution____fold</f>
        <v>#VALUE!</v>
      </c>
      <c r="L54" s="46" t="str">
        <f t="shared" si="4"/>
        <v/>
      </c>
      <c r="M54" s="20" t="str">
        <f t="shared" si="5"/>
        <v/>
      </c>
      <c r="N54" s="7"/>
      <c r="O54" s="21"/>
      <c r="P54" s="46" t="str">
        <f t="shared" si="1"/>
        <v/>
      </c>
      <c r="Q54" s="20" t="str">
        <f t="shared" si="2"/>
        <v/>
      </c>
      <c r="R54" s="7"/>
    </row>
    <row r="55" spans="1:18" x14ac:dyDescent="0.3">
      <c r="A55" s="3"/>
      <c r="B55" s="5"/>
      <c r="C55" s="47">
        <v>35</v>
      </c>
      <c r="D55" s="1"/>
      <c r="E55" s="2"/>
      <c r="F55" s="2"/>
      <c r="G55" s="58">
        <v>1</v>
      </c>
      <c r="H55" s="46" t="str">
        <f t="shared" si="0"/>
        <v/>
      </c>
      <c r="I55" s="7"/>
      <c r="J55" s="20" t="str">
        <f t="shared" si="3"/>
        <v/>
      </c>
      <c r="K55" s="54" t="e">
        <f>(Change_absorbance_TSO2/Factor)*Dilution____fold</f>
        <v>#VALUE!</v>
      </c>
      <c r="L55" s="46" t="str">
        <f t="shared" si="4"/>
        <v/>
      </c>
      <c r="M55" s="20" t="str">
        <f t="shared" si="5"/>
        <v/>
      </c>
      <c r="N55" s="7"/>
      <c r="O55" s="21"/>
      <c r="P55" s="46" t="str">
        <f t="shared" si="1"/>
        <v/>
      </c>
      <c r="Q55" s="20" t="str">
        <f t="shared" si="2"/>
        <v/>
      </c>
      <c r="R55" s="7"/>
    </row>
    <row r="56" spans="1:18" x14ac:dyDescent="0.3">
      <c r="A56" s="3"/>
      <c r="B56" s="5"/>
      <c r="C56" s="47">
        <v>36</v>
      </c>
      <c r="D56" s="1"/>
      <c r="E56" s="2"/>
      <c r="F56" s="2"/>
      <c r="G56" s="58">
        <v>1</v>
      </c>
      <c r="H56" s="46" t="str">
        <f t="shared" si="0"/>
        <v/>
      </c>
      <c r="I56" s="7"/>
      <c r="J56" s="20" t="str">
        <f t="shared" si="3"/>
        <v/>
      </c>
      <c r="K56" s="54" t="e">
        <f>(Change_absorbance_TSO2/Factor)*Dilution____fold</f>
        <v>#VALUE!</v>
      </c>
      <c r="L56" s="46" t="str">
        <f t="shared" si="4"/>
        <v/>
      </c>
      <c r="M56" s="20" t="str">
        <f t="shared" si="5"/>
        <v/>
      </c>
      <c r="N56" s="7"/>
      <c r="O56" s="21"/>
      <c r="P56" s="46" t="str">
        <f t="shared" si="1"/>
        <v/>
      </c>
      <c r="Q56" s="20" t="str">
        <f t="shared" si="2"/>
        <v/>
      </c>
      <c r="R56" s="7"/>
    </row>
    <row r="57" spans="1:18" x14ac:dyDescent="0.3">
      <c r="A57" s="3"/>
      <c r="B57" s="5"/>
      <c r="C57" s="47">
        <v>37</v>
      </c>
      <c r="D57" s="1"/>
      <c r="E57" s="2"/>
      <c r="F57" s="2"/>
      <c r="G57" s="58">
        <v>1</v>
      </c>
      <c r="H57" s="46" t="str">
        <f t="shared" si="0"/>
        <v/>
      </c>
      <c r="I57" s="7"/>
      <c r="J57" s="20" t="str">
        <f t="shared" si="3"/>
        <v/>
      </c>
      <c r="K57" s="54" t="e">
        <f>(Change_absorbance_TSO2/Factor)*Dilution____fold</f>
        <v>#VALUE!</v>
      </c>
      <c r="L57" s="46" t="str">
        <f t="shared" si="4"/>
        <v/>
      </c>
      <c r="M57" s="20" t="str">
        <f t="shared" si="5"/>
        <v/>
      </c>
      <c r="N57" s="7"/>
      <c r="O57" s="21"/>
      <c r="P57" s="46" t="str">
        <f t="shared" si="1"/>
        <v/>
      </c>
      <c r="Q57" s="20" t="str">
        <f t="shared" si="2"/>
        <v/>
      </c>
      <c r="R57" s="7"/>
    </row>
    <row r="58" spans="1:18" x14ac:dyDescent="0.3">
      <c r="A58" s="3"/>
      <c r="B58" s="5"/>
      <c r="C58" s="47">
        <v>38</v>
      </c>
      <c r="D58" s="1"/>
      <c r="E58" s="2"/>
      <c r="F58" s="2"/>
      <c r="G58" s="58">
        <v>1</v>
      </c>
      <c r="H58" s="46" t="str">
        <f t="shared" si="0"/>
        <v/>
      </c>
      <c r="I58" s="7"/>
      <c r="J58" s="20" t="str">
        <f t="shared" si="3"/>
        <v/>
      </c>
      <c r="K58" s="54" t="e">
        <f>(Change_absorbance_TSO2/Factor)*Dilution____fold</f>
        <v>#VALUE!</v>
      </c>
      <c r="L58" s="46" t="str">
        <f t="shared" si="4"/>
        <v/>
      </c>
      <c r="M58" s="20" t="str">
        <f t="shared" si="5"/>
        <v/>
      </c>
      <c r="N58" s="7"/>
      <c r="O58" s="21"/>
      <c r="P58" s="46" t="str">
        <f t="shared" si="1"/>
        <v/>
      </c>
      <c r="Q58" s="20" t="str">
        <f t="shared" si="2"/>
        <v/>
      </c>
      <c r="R58" s="7"/>
    </row>
    <row r="59" spans="1:18" x14ac:dyDescent="0.3">
      <c r="A59" s="3"/>
      <c r="B59" s="5"/>
      <c r="C59" s="47">
        <v>39</v>
      </c>
      <c r="D59" s="1"/>
      <c r="E59" s="2"/>
      <c r="F59" s="2"/>
      <c r="G59" s="58">
        <v>1</v>
      </c>
      <c r="H59" s="46" t="str">
        <f t="shared" si="0"/>
        <v/>
      </c>
      <c r="I59" s="7"/>
      <c r="J59" s="20" t="str">
        <f t="shared" si="3"/>
        <v/>
      </c>
      <c r="K59" s="54" t="e">
        <f>(Change_absorbance_TSO2/Factor)*Dilution____fold</f>
        <v>#VALUE!</v>
      </c>
      <c r="L59" s="46" t="str">
        <f t="shared" si="4"/>
        <v/>
      </c>
      <c r="M59" s="20" t="str">
        <f t="shared" si="5"/>
        <v/>
      </c>
      <c r="N59" s="7"/>
      <c r="O59" s="21"/>
      <c r="P59" s="46" t="str">
        <f t="shared" si="1"/>
        <v/>
      </c>
      <c r="Q59" s="20" t="str">
        <f t="shared" si="2"/>
        <v/>
      </c>
      <c r="R59" s="7"/>
    </row>
    <row r="60" spans="1:18" x14ac:dyDescent="0.3">
      <c r="A60" s="3"/>
      <c r="B60" s="5"/>
      <c r="C60" s="47">
        <v>40</v>
      </c>
      <c r="D60" s="1"/>
      <c r="E60" s="2"/>
      <c r="F60" s="2"/>
      <c r="G60" s="58">
        <v>1</v>
      </c>
      <c r="H60" s="46" t="str">
        <f t="shared" si="0"/>
        <v/>
      </c>
      <c r="I60" s="7"/>
      <c r="J60" s="20" t="str">
        <f t="shared" si="3"/>
        <v/>
      </c>
      <c r="K60" s="54" t="e">
        <f>(Change_absorbance_TSO2/Factor)*Dilution____fold</f>
        <v>#VALUE!</v>
      </c>
      <c r="L60" s="46" t="str">
        <f t="shared" si="4"/>
        <v/>
      </c>
      <c r="M60" s="20" t="str">
        <f t="shared" si="5"/>
        <v/>
      </c>
      <c r="N60" s="7"/>
      <c r="O60" s="21"/>
      <c r="P60" s="46" t="str">
        <f t="shared" si="1"/>
        <v/>
      </c>
      <c r="Q60" s="20" t="str">
        <f t="shared" si="2"/>
        <v/>
      </c>
      <c r="R60" s="7"/>
    </row>
    <row r="61" spans="1:18" x14ac:dyDescent="0.3">
      <c r="A61" s="3"/>
      <c r="B61" s="5"/>
      <c r="C61" s="5"/>
      <c r="D61" s="5"/>
      <c r="E61" s="40"/>
      <c r="F61" s="40"/>
      <c r="G61" s="40"/>
      <c r="H61" s="40"/>
      <c r="I61" s="40"/>
      <c r="J61" s="40"/>
      <c r="K61" s="40"/>
      <c r="L61" s="5"/>
      <c r="M61" s="5"/>
      <c r="N61" s="40"/>
      <c r="O61" s="40"/>
      <c r="P61" s="5"/>
      <c r="Q61" s="7"/>
      <c r="R61" s="7"/>
    </row>
    <row r="62" spans="1:18" x14ac:dyDescent="0.3">
      <c r="A62" s="3"/>
      <c r="B62" s="5"/>
      <c r="C62" s="5"/>
      <c r="D62" s="5"/>
      <c r="E62" s="40"/>
      <c r="F62" s="40"/>
      <c r="G62" s="40"/>
      <c r="H62" s="40"/>
      <c r="I62" s="40"/>
      <c r="J62" s="40"/>
      <c r="K62" s="40"/>
      <c r="L62" s="5"/>
      <c r="M62" s="5"/>
      <c r="N62" s="40"/>
      <c r="O62" s="40"/>
      <c r="P62" s="5"/>
      <c r="Q62" s="7"/>
      <c r="R62" s="7"/>
    </row>
    <row r="63" spans="1:18" ht="9.1999999999999993" customHeight="1" x14ac:dyDescent="0.3">
      <c r="A63" s="3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7"/>
      <c r="R63" s="7"/>
    </row>
    <row r="64" spans="1:18" ht="399.95" customHeight="1" x14ac:dyDescent="0.3"/>
  </sheetData>
  <sheetProtection password="8E71" sheet="1" objects="1" scenarios="1"/>
  <mergeCells count="2">
    <mergeCell ref="E4:G4"/>
    <mergeCell ref="J13:O13"/>
  </mergeCells>
  <phoneticPr fontId="0" type="noConversion"/>
  <dataValidations count="4">
    <dataValidation allowBlank="1" showInputMessage="1" sqref="J14:J15 H13 D12:I12 D6:H6 H7 H10 E8:F10 E14:G17 G8:G9 H16:I17"/>
    <dataValidation type="decimal" allowBlank="1" showErrorMessage="1" error="Enter numeric values only" sqref="O21:O60 E21:G60 E18:G18">
      <formula1>0</formula1>
      <formula2>10000</formula2>
    </dataValidation>
    <dataValidation type="decimal" errorStyle="warning" allowBlank="1" showErrorMessage="1" error="Please enter numeric values only." sqref="G61:H62">
      <formula1>0</formula1>
      <formula2>100</formula2>
    </dataValidation>
    <dataValidation type="decimal" allowBlank="1" showErrorMessage="1" error="Please enter numeric values only." sqref="E61:F62">
      <formula1>0</formula1>
      <formula2>100</formula2>
    </dataValidation>
  </dataValidations>
  <pageMargins left="0.59055118110236227" right="0.59055118110236227" top="0.59055118110236227" bottom="0.98425196850393704" header="0.51181102362204722" footer="0.51181102362204722"/>
  <pageSetup paperSize="9" scale="74" fitToHeight="2" orientation="portrait" horizontalDpi="360" verticalDpi="360" r:id="rId1"/>
  <headerFooter alignWithMargins="0">
    <oddFooter>&amp;LPrinted on &amp;D, 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Instructions</vt:lpstr>
      <vt:lpstr>MegaCalc Tartaric Acid</vt:lpstr>
      <vt:lpstr>'MegaCalc Tartaric Acid'!A1_Sample</vt:lpstr>
      <vt:lpstr>'MegaCalc Tartaric Acid'!A2_sample</vt:lpstr>
      <vt:lpstr>'MegaCalc Tartaric Acid'!Change_absorbance_TSO2</vt:lpstr>
      <vt:lpstr>'MegaCalc Tartaric Acid'!Concentration__gL</vt:lpstr>
      <vt:lpstr>'MegaCalc Tartaric Acid'!Concentration__mg_L</vt:lpstr>
      <vt:lpstr>'MegaCalc Tartaric Acid'!Concentration__mg_L_TSO2</vt:lpstr>
      <vt:lpstr>Concentration_gg</vt:lpstr>
      <vt:lpstr>Concentration_gL</vt:lpstr>
      <vt:lpstr>Contact_us</vt:lpstr>
      <vt:lpstr>'MegaCalc Tartaric Acid'!Dilution____fold</vt:lpstr>
      <vt:lpstr>Factor</vt:lpstr>
      <vt:lpstr>Instructions</vt:lpstr>
      <vt:lpstr>Instructions!Print_Area</vt:lpstr>
      <vt:lpstr>'MegaCalc Tartaric Acid'!Print_Area</vt:lpstr>
      <vt:lpstr>'MegaCalc Tartaric Acid'!Print_Titles</vt:lpstr>
      <vt:lpstr>Replicate_ave</vt:lpstr>
      <vt:lpstr>'MegaCalc Tartaric Acid'!use_mega_calculator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Megazyme</dc:creator>
  <cp:lastModifiedBy>Maciej Peplinski</cp:lastModifiedBy>
  <cp:lastPrinted>2013-05-10T14:49:38Z</cp:lastPrinted>
  <dcterms:created xsi:type="dcterms:W3CDTF">2004-10-05T18:50:23Z</dcterms:created>
  <dcterms:modified xsi:type="dcterms:W3CDTF">2019-09-13T15:34:40Z</dcterms:modified>
</cp:coreProperties>
</file>